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eguridad social dayana balvin\SG_SST USTA\SST USTA\SG-SST USTA\2019\MATRICES DE RIESGO\PUBLICACION\"/>
    </mc:Choice>
  </mc:AlternateContent>
  <bookViews>
    <workbookView xWindow="0" yWindow="0" windowWidth="28800" windowHeight="12045"/>
  </bookViews>
  <sheets>
    <sheet name="Matriz de Peligros" sheetId="4" r:id="rId1"/>
    <sheet name="Indicador" sheetId="15" r:id="rId2"/>
    <sheet name="Barra" sheetId="2" r:id="rId3"/>
    <sheet name="Valoracion" sheetId="3" state="hidden" r:id="rId4"/>
  </sheets>
  <definedNames>
    <definedName name="_xlnm._FilterDatabase" localSheetId="0" hidden="1">'Matriz de Peligros'!$A$24:$C$27</definedName>
    <definedName name="clasificacion">Barra!$A$6:$A$12</definedName>
    <definedName name="consecuencia">Barra!$A$99:$A$102</definedName>
    <definedName name="deficiencia">Barra!$A$81:$A$84</definedName>
    <definedName name="exposicion">Barra!$A$92:$A$95</definedName>
    <definedName name="factor">Barra!$A$16:$A$77</definedName>
    <definedName name="Procesos">Barra!$A$106:$A$110</definedName>
    <definedName name="programado">Barra!$A$113:$A$122</definedName>
    <definedName name="rUTINARIO">Barra!$A$2:$A$3</definedName>
  </definedNames>
  <calcPr calcId="152511"/>
</workbook>
</file>

<file path=xl/calcChain.xml><?xml version="1.0" encoding="utf-8"?>
<calcChain xmlns="http://schemas.openxmlformats.org/spreadsheetml/2006/main">
  <c r="T20" i="4" l="1"/>
  <c r="Z20" i="4" s="1"/>
  <c r="S20" i="4"/>
  <c r="Y20" i="4" s="1"/>
  <c r="AD20" i="4" l="1"/>
  <c r="AB20" i="4"/>
  <c r="AC20" i="4"/>
  <c r="AA20" i="4"/>
  <c r="V20" i="4"/>
  <c r="U20" i="4"/>
  <c r="T18" i="4" l="1"/>
  <c r="Z18" i="4" s="1"/>
  <c r="S18" i="4"/>
  <c r="Y18" i="4" s="1"/>
  <c r="T22" i="4"/>
  <c r="Z22" i="4" s="1"/>
  <c r="S22" i="4"/>
  <c r="Y22" i="4" s="1"/>
  <c r="T21" i="4"/>
  <c r="Z21" i="4" s="1"/>
  <c r="S21" i="4"/>
  <c r="Y21" i="4" s="1"/>
  <c r="T19" i="4"/>
  <c r="Z19" i="4" s="1"/>
  <c r="S19" i="4"/>
  <c r="Y19" i="4" s="1"/>
  <c r="T17" i="4"/>
  <c r="Z17" i="4" s="1"/>
  <c r="S17" i="4"/>
  <c r="Y17" i="4" s="1"/>
  <c r="T16" i="4"/>
  <c r="Z16" i="4" s="1"/>
  <c r="S16" i="4"/>
  <c r="Y16" i="4" s="1"/>
  <c r="AD18" i="4" l="1"/>
  <c r="AB18" i="4"/>
  <c r="AC18" i="4"/>
  <c r="AA18" i="4"/>
  <c r="V18" i="4"/>
  <c r="U18" i="4"/>
  <c r="AD22" i="4"/>
  <c r="AB22" i="4"/>
  <c r="AC22" i="4"/>
  <c r="AA22" i="4"/>
  <c r="V22" i="4"/>
  <c r="U22" i="4"/>
  <c r="AC21" i="4"/>
  <c r="AA21" i="4"/>
  <c r="AD21" i="4"/>
  <c r="AB21" i="4"/>
  <c r="U21" i="4"/>
  <c r="V21" i="4"/>
  <c r="AD19" i="4"/>
  <c r="AB19" i="4"/>
  <c r="AC19" i="4"/>
  <c r="AA19" i="4"/>
  <c r="V19" i="4"/>
  <c r="U19" i="4"/>
  <c r="AC17" i="4"/>
  <c r="AA17" i="4"/>
  <c r="AD17" i="4"/>
  <c r="AB17" i="4"/>
  <c r="U17" i="4"/>
  <c r="V17" i="4"/>
  <c r="AD16" i="4"/>
  <c r="AB16" i="4"/>
  <c r="AC16" i="4"/>
  <c r="AA16" i="4"/>
  <c r="V16" i="4"/>
  <c r="U16" i="4"/>
  <c r="T15" i="4" l="1"/>
  <c r="Z15" i="4" s="1"/>
  <c r="S15" i="4"/>
  <c r="Y15" i="4" s="1"/>
  <c r="AC15" i="4" l="1"/>
  <c r="AA15" i="4"/>
  <c r="AD15" i="4"/>
  <c r="AB15" i="4"/>
  <c r="V15" i="4"/>
  <c r="U15" i="4"/>
  <c r="T14" i="4" l="1"/>
  <c r="Z14" i="4" s="1"/>
  <c r="S14" i="4"/>
  <c r="Y14" i="4" s="1"/>
  <c r="T13" i="4"/>
  <c r="Z13" i="4" s="1"/>
  <c r="S13" i="4"/>
  <c r="Y13" i="4" s="1"/>
  <c r="T12" i="4"/>
  <c r="Z12" i="4" s="1"/>
  <c r="S12" i="4"/>
  <c r="Y12" i="4" s="1"/>
  <c r="T11" i="4"/>
  <c r="Z11" i="4" s="1"/>
  <c r="S11" i="4"/>
  <c r="Y11" i="4" s="1"/>
  <c r="T10" i="4"/>
  <c r="Z10" i="4" s="1"/>
  <c r="S10" i="4"/>
  <c r="Y10" i="4" s="1"/>
  <c r="T9" i="4"/>
  <c r="Z9" i="4" s="1"/>
  <c r="S9" i="4"/>
  <c r="Y9" i="4" s="1"/>
  <c r="T8" i="4"/>
  <c r="Z8" i="4" s="1"/>
  <c r="S8" i="4"/>
  <c r="Y8" i="4" s="1"/>
  <c r="AC14" i="4" l="1"/>
  <c r="AA14" i="4"/>
  <c r="AD14" i="4"/>
  <c r="AB14" i="4"/>
  <c r="V14" i="4"/>
  <c r="U14" i="4"/>
  <c r="AD13" i="4"/>
  <c r="AB13" i="4"/>
  <c r="AC13" i="4"/>
  <c r="AA13" i="4"/>
  <c r="V13" i="4"/>
  <c r="U13" i="4"/>
  <c r="AD12" i="4"/>
  <c r="AB12" i="4"/>
  <c r="AC12" i="4"/>
  <c r="AA12" i="4"/>
  <c r="U12" i="4"/>
  <c r="V12" i="4"/>
  <c r="AC11" i="4"/>
  <c r="AA11" i="4"/>
  <c r="AD11" i="4"/>
  <c r="AB11" i="4"/>
  <c r="U11" i="4"/>
  <c r="V11" i="4"/>
  <c r="AC10" i="4"/>
  <c r="AA10" i="4"/>
  <c r="AD10" i="4"/>
  <c r="AB10" i="4"/>
  <c r="U10" i="4"/>
  <c r="V10" i="4"/>
  <c r="AC9" i="4"/>
  <c r="AA9" i="4"/>
  <c r="AD9" i="4"/>
  <c r="AB9" i="4"/>
  <c r="U9" i="4"/>
  <c r="V9" i="4"/>
  <c r="AD8" i="4"/>
  <c r="AB8" i="4"/>
  <c r="AC8" i="4"/>
  <c r="AA8" i="4"/>
  <c r="V8" i="4"/>
  <c r="U8" i="4"/>
  <c r="T6" i="4" l="1"/>
  <c r="Z6" i="4" s="1"/>
  <c r="S6" i="4"/>
  <c r="Y6" i="4" s="1"/>
  <c r="T7" i="4"/>
  <c r="Z7" i="4" s="1"/>
  <c r="S7" i="4"/>
  <c r="Y7" i="4" s="1"/>
  <c r="T5" i="4"/>
  <c r="Z5" i="4" s="1"/>
  <c r="S5" i="4"/>
  <c r="Y5" i="4" s="1"/>
  <c r="AD6" i="4" l="1"/>
  <c r="AB6" i="4"/>
  <c r="AC6" i="4"/>
  <c r="AA6" i="4"/>
  <c r="V6" i="4"/>
  <c r="U6" i="4"/>
  <c r="AD7" i="4"/>
  <c r="AB7" i="4"/>
  <c r="AC7" i="4"/>
  <c r="AA7" i="4"/>
  <c r="V7" i="4"/>
  <c r="U7" i="4"/>
  <c r="AC5" i="4"/>
  <c r="AA5" i="4"/>
  <c r="AD5" i="4"/>
  <c r="AB5" i="4"/>
  <c r="U5" i="4"/>
  <c r="V5" i="4"/>
  <c r="T4" i="4"/>
  <c r="Z4" i="4" s="1"/>
  <c r="S4" i="4"/>
  <c r="Y4" i="4" s="1"/>
  <c r="AD4" i="4" l="1"/>
  <c r="AB4" i="4"/>
  <c r="AC4" i="4"/>
  <c r="AA4" i="4"/>
  <c r="V4" i="4"/>
  <c r="U4" i="4"/>
  <c r="C27" i="4" l="1"/>
  <c r="C32" i="4" s="1"/>
  <c r="E12" i="15" l="1"/>
  <c r="E11" i="15"/>
  <c r="E10" i="15"/>
  <c r="E9" i="15"/>
  <c r="E8" i="15"/>
  <c r="E7" i="15"/>
  <c r="E6" i="15"/>
  <c r="C11" i="15" l="1"/>
  <c r="D11" i="15" s="1"/>
  <c r="F11" i="15" s="1"/>
  <c r="C12" i="15"/>
  <c r="C10" i="15"/>
  <c r="C9" i="15"/>
  <c r="C8" i="15"/>
  <c r="C7" i="15"/>
  <c r="C6" i="15"/>
  <c r="H6" i="15" l="1"/>
  <c r="H11" i="15"/>
  <c r="D7" i="15"/>
  <c r="F7" i="15" s="1"/>
  <c r="H7" i="15"/>
  <c r="D8" i="15"/>
  <c r="F8" i="15" s="1"/>
  <c r="H8" i="15"/>
  <c r="D9" i="15"/>
  <c r="F9" i="15" s="1"/>
  <c r="H9" i="15"/>
  <c r="D10" i="15"/>
  <c r="F10" i="15" s="1"/>
  <c r="H10" i="15"/>
  <c r="D12" i="15"/>
  <c r="F12" i="15" s="1"/>
  <c r="H12" i="15"/>
  <c r="D6" i="15"/>
  <c r="F6" i="15" s="1"/>
</calcChain>
</file>

<file path=xl/sharedStrings.xml><?xml version="1.0" encoding="utf-8"?>
<sst xmlns="http://schemas.openxmlformats.org/spreadsheetml/2006/main" count="601" uniqueCount="314">
  <si>
    <t>Proceso</t>
  </si>
  <si>
    <t>Zona / Lugar</t>
  </si>
  <si>
    <t>Actividades</t>
  </si>
  <si>
    <t>Rutinario</t>
  </si>
  <si>
    <t>Peligro</t>
  </si>
  <si>
    <t>Descripción</t>
  </si>
  <si>
    <t>Clasificación</t>
  </si>
  <si>
    <t>Efectos Posibles</t>
  </si>
  <si>
    <t>Fuente</t>
  </si>
  <si>
    <t xml:space="preserve">Medio </t>
  </si>
  <si>
    <t>Individuo</t>
  </si>
  <si>
    <t>Controles Existentes</t>
  </si>
  <si>
    <t>Evaluación del Riesgo</t>
  </si>
  <si>
    <t>N° Expuestos</t>
  </si>
  <si>
    <t>Peor Consecuencia</t>
  </si>
  <si>
    <t>Criterios para Establecer Controles</t>
  </si>
  <si>
    <t>Medidas de Intervención</t>
  </si>
  <si>
    <t xml:space="preserve">Existencia Requisito Legal Específico </t>
  </si>
  <si>
    <t>SI</t>
  </si>
  <si>
    <t>NO</t>
  </si>
  <si>
    <t>Clasificación de Riesgos</t>
  </si>
  <si>
    <t>Biológico</t>
  </si>
  <si>
    <t>De Seguridad</t>
  </si>
  <si>
    <t>Factor de Riesgo</t>
  </si>
  <si>
    <t>Ruido</t>
  </si>
  <si>
    <t>Vibraciones</t>
  </si>
  <si>
    <t>Radiaciones No ionizantes</t>
  </si>
  <si>
    <t>Radiaciones Ionizantes</t>
  </si>
  <si>
    <t xml:space="preserve">Temperatura </t>
  </si>
  <si>
    <t>Iluminación</t>
  </si>
  <si>
    <t>Presión anormal</t>
  </si>
  <si>
    <t>Gases</t>
  </si>
  <si>
    <t>Vapores</t>
  </si>
  <si>
    <t>Aerosoles</t>
  </si>
  <si>
    <t>Humos</t>
  </si>
  <si>
    <t>Material particulado</t>
  </si>
  <si>
    <t>Neblinas</t>
  </si>
  <si>
    <t>Servicio Sanitario</t>
  </si>
  <si>
    <t>Servicio de casino</t>
  </si>
  <si>
    <t>Animales</t>
  </si>
  <si>
    <t>Vida en comunidad</t>
  </si>
  <si>
    <t>Organizacional</t>
  </si>
  <si>
    <t>Social</t>
  </si>
  <si>
    <t>Individual</t>
  </si>
  <si>
    <t>Tarea</t>
  </si>
  <si>
    <t>Carga Estática</t>
  </si>
  <si>
    <t>Carga Dinámica</t>
  </si>
  <si>
    <t>Diseño Puesto</t>
  </si>
  <si>
    <t>Peso y Tamaño Objetos</t>
  </si>
  <si>
    <t>Factor</t>
  </si>
  <si>
    <t>Deficiencia</t>
  </si>
  <si>
    <t>Exposición</t>
  </si>
  <si>
    <t>Consecuencia</t>
  </si>
  <si>
    <t>Procesos</t>
  </si>
  <si>
    <t>Locativo</t>
  </si>
  <si>
    <t>Incendio</t>
  </si>
  <si>
    <t>Orden y limpieza</t>
  </si>
  <si>
    <t>Vías de evacuación</t>
  </si>
  <si>
    <t>Escaleras</t>
  </si>
  <si>
    <t>Distribucipon de espacios</t>
  </si>
  <si>
    <t>Barandas.</t>
  </si>
  <si>
    <t>Pasillos</t>
  </si>
  <si>
    <t>Pisos, techos, paredes, pasillos.</t>
  </si>
  <si>
    <t>Ventilación</t>
  </si>
  <si>
    <t>Acometidas sin soportes.</t>
  </si>
  <si>
    <t>QUÍMICO</t>
  </si>
  <si>
    <t>BIOLÓGICO</t>
  </si>
  <si>
    <t>LOCATIVO</t>
  </si>
  <si>
    <t>FÍSICO</t>
  </si>
  <si>
    <t>Físico</t>
  </si>
  <si>
    <t>Químico</t>
  </si>
  <si>
    <t>DE SEGURIDAD</t>
  </si>
  <si>
    <t>Mecánico</t>
  </si>
  <si>
    <t>Eléctrico</t>
  </si>
  <si>
    <t>Almacenamiento</t>
  </si>
  <si>
    <t>Trabajo alto riesgo</t>
  </si>
  <si>
    <t>Señalización - Demarcación</t>
  </si>
  <si>
    <t>Explosión</t>
  </si>
  <si>
    <t>Puerta</t>
  </si>
  <si>
    <t>Emergencias</t>
  </si>
  <si>
    <t>Tránsito</t>
  </si>
  <si>
    <t>Biomecánico</t>
  </si>
  <si>
    <t>BIOMECÁNICO</t>
  </si>
  <si>
    <t>Piso</t>
  </si>
  <si>
    <t>Cargos asociados</t>
  </si>
  <si>
    <t>Nivel de
 Deficiencia</t>
  </si>
  <si>
    <t>Nivel de 
Exposición</t>
  </si>
  <si>
    <t>Nivel de 
Probabilidad</t>
  </si>
  <si>
    <t>Interpretación 
del Nivel de Probabilidad</t>
  </si>
  <si>
    <t>Nivel de 
Consecuencia</t>
  </si>
  <si>
    <t>Nivel de Riesgo 
o Intervención</t>
  </si>
  <si>
    <t>Interpretación del
 nivel de riesgo</t>
  </si>
  <si>
    <t>Enero</t>
  </si>
  <si>
    <t>Febrero</t>
  </si>
  <si>
    <t>Marzo</t>
  </si>
  <si>
    <t>Abril</t>
  </si>
  <si>
    <t>Mayo</t>
  </si>
  <si>
    <t>Junio</t>
  </si>
  <si>
    <t>Julio</t>
  </si>
  <si>
    <t>Agosto</t>
  </si>
  <si>
    <t>Septiembre</t>
  </si>
  <si>
    <t>Octubre</t>
  </si>
  <si>
    <t>Noviembre</t>
  </si>
  <si>
    <t>Diciembre</t>
  </si>
  <si>
    <t>Segundo Año</t>
  </si>
  <si>
    <t>Responsable</t>
  </si>
  <si>
    <t>Programado vs Ejecutado</t>
  </si>
  <si>
    <t>Eliminación
1</t>
  </si>
  <si>
    <t>Sustitución
2</t>
  </si>
  <si>
    <t>Controles de Ingeniería
3</t>
  </si>
  <si>
    <t>Señalización, Advertencia, Controles administrativos
4</t>
  </si>
  <si>
    <t>Equipos / Elementos de Protección Personal
5</t>
  </si>
  <si>
    <t>Cronograma de Medidas de Intervención</t>
  </si>
  <si>
    <t>P1</t>
  </si>
  <si>
    <t>P2</t>
  </si>
  <si>
    <t>P3</t>
  </si>
  <si>
    <t>P4</t>
  </si>
  <si>
    <t>P5</t>
  </si>
  <si>
    <t>E1</t>
  </si>
  <si>
    <t>E2</t>
  </si>
  <si>
    <t>E3</t>
  </si>
  <si>
    <t>E4</t>
  </si>
  <si>
    <t>E5</t>
  </si>
  <si>
    <t>Aceptabilidad 
del Riesgo</t>
  </si>
  <si>
    <t>ÍNDICE DE GESTIÓN POR REPERCUSIÓN DEL RIESGO</t>
  </si>
  <si>
    <t>FACTOR DE RIESGO</t>
  </si>
  <si>
    <t>REPERCUCIÓN DEL RIESGO</t>
  </si>
  <si>
    <t>INICIAL</t>
  </si>
  <si>
    <t>FINAL</t>
  </si>
  <si>
    <t>Psicolaboral</t>
  </si>
  <si>
    <t>PSICOLABORAL</t>
  </si>
  <si>
    <t>Reducción</t>
  </si>
  <si>
    <t>Porcentaje de Reducción</t>
  </si>
  <si>
    <t>Heridas</t>
  </si>
  <si>
    <t>Porcentaje F. Riesgo</t>
  </si>
  <si>
    <t>Aguas negras</t>
  </si>
  <si>
    <t>Falta de anclajes en la estructura.</t>
  </si>
  <si>
    <t>Anclajes a estantes o armarios.</t>
  </si>
  <si>
    <t>Seguridad Pública</t>
  </si>
  <si>
    <t>FECHA DE ACTUALIZACIÓN:</t>
  </si>
  <si>
    <t>Plan de acción</t>
  </si>
  <si>
    <t>Revisado por:
Dayana Florez B. (Coordinadora SST USTA).</t>
  </si>
  <si>
    <t>Ninguna.</t>
  </si>
  <si>
    <t>Interno</t>
  </si>
  <si>
    <t>Tiempo de  Exposición.</t>
  </si>
  <si>
    <t>Observaciones generales.</t>
  </si>
  <si>
    <t>Dayana Florez B. (Coordinadora de SST USTA).</t>
  </si>
  <si>
    <t xml:space="preserve">Curriculo y Docencia </t>
  </si>
  <si>
    <t>CANTIDAD</t>
  </si>
  <si>
    <t>VISITANTES USUARIOS, PROMEDIO POR DÍA</t>
  </si>
  <si>
    <t xml:space="preserve">SERVICIOS GENERALES ASEO, (CONTRATISTA), PROMEDIO POR DÍA </t>
  </si>
  <si>
    <t>Fatiga, estrés, disminución de la destreza y precisión. Estados de ansiedad y/o depresión y trastornos del aparato digestivo.</t>
  </si>
  <si>
    <t>Trastornos del aparato digestivo.</t>
  </si>
  <si>
    <t>DOCENTE</t>
  </si>
  <si>
    <t>ESTUDIANTES,  SÓLO DÍAS SÁBADOS</t>
  </si>
  <si>
    <t>Casa Bellas Artes: Calle 52 No.9-32, Bogotá.</t>
  </si>
  <si>
    <t>Son aquellos factores psicosociales, cuya identificación y evaluación, muestra efectos negativos para la salud de los trabajadores o en el trabajo.</t>
  </si>
  <si>
    <t>* Días totales  de  Semana Santa, otorgados por la Universidad, con el objetivo de  compartir en familia.</t>
  </si>
  <si>
    <t xml:space="preserve">* Realización de evaluación de desempeño de forma periódica (anual), que incluye retroalimentación por parte de quien la aplica. 
* Constitución y funcionamiento de Comite de Convivencia Laboral,  Comité  de SST (COPASST), Comité llamado CIAPA para prevenir y tratar acoso en todas sus manifestaciones que incluye trabajadores, estudiantes, contratistas, proveedores. 
* Constitución de Departamentos de Talento Humano, Pastoral, y Bienestar Universitarios, constituidos para unir esfuerzos para realizar actividades de evangelización, cultura y desarrollo de personal, entre otras. 
* Disponibilidad de Gimnasio en algunas Sedes, que puede ser usado de manera gratuita y libre, por parte de empleados, estudiantes y egresados de la Universidad.  </t>
  </si>
  <si>
    <t xml:space="preserve">* Programación y ejecución de talleres culturales, recreativos y lúdicos, en todas las sedes y organizados por el área de bienestar. 
* Diseño y aplicación de Manuales que contienen Perfiles, funciones y competencias. 
* Celebración de fechas especiales como fiesta de fin de año, día de la secretaría y celebración de evento anual donde se destaca desempeño laboral, entre otras actividades de bienestar laboral. 
* Realización de exámenes médicos ocupacionales. </t>
  </si>
  <si>
    <t>Ley 1010 de 2006, Resoluciones 2646 de 2008, 652 y 1356 de 2012, artículo 3 de la Ley 1857 de 2017, 089 de 2019 del Ministerio de Protección Social.</t>
  </si>
  <si>
    <t>En aplicación al anexo C, de la GTC 45 y al no contar con mediciones del peligros psicosocial,  se  utilizaron las escalas para determinar el nivel de deficiencia, contenidas en este anexo. Se evalua el riesgo como "No aceptable", debido a que no se cuenta con aplicación de la Bateria de riesgo psicosocial, lo que constituye un incumplimiento a un requisito legal.</t>
  </si>
  <si>
    <t xml:space="preserve">LISTADO DE CARGOS SEDE CASA BELLAS ARTES </t>
  </si>
  <si>
    <t>LISTADO DE CARGOS SEDE CASA BELLAS ARTES</t>
  </si>
  <si>
    <t>TOTAL POBLACIÓN SEDE CASA BELLAS ARTES</t>
  </si>
  <si>
    <t xml:space="preserve">BOGOTA D C - LIC EN ARTES PLASTICAS Y VISUALES, BOGOTA D C - LIC EN INFORMATICA EDUCATIVA. </t>
  </si>
  <si>
    <r>
      <rPr>
        <b/>
        <sz val="11"/>
        <color theme="1"/>
        <rFont val="Arial"/>
        <family val="2"/>
      </rPr>
      <t xml:space="preserve">PISO 1 </t>
    </r>
    <r>
      <rPr>
        <sz val="11"/>
        <color theme="1"/>
        <rFont val="Arial"/>
        <family val="2"/>
      </rPr>
      <t xml:space="preserve">:Coordinación  </t>
    </r>
  </si>
  <si>
    <t xml:space="preserve">
* Diseño y aplicación de Manuales que contienen Perfiles, funciones y competencias. 
* Celebración de fechas especiales como fiesta de fin de año, día de la secretaría y celebración de evento anual donde se destaca desempeño laboral, entre otras actividades de bienestar laboral. 
* Realización de exámenes médicos ocupacionales. </t>
  </si>
  <si>
    <t xml:space="preserve">• Ampliar y mejorar las estrategias de los directivos y supervisores, para que adopten actitudes de apoyo y puedan enfrentarse con más facilidad a los problemas de los trabajadores. 
• Generar mecanismos que permitan la adquisición de destrezas en los niveles estratégicos, para la resolución de conflictos, toma de decisiones, relaciones interpersonales, técnicas de liderazgo, entre otros temas. 
• Aplicar las disposiciones contenidas en la Ley 1010 de 2006, Resoluciones 2646 de 2008, 652 y 1356 de 2012, artículo 3 de la Ley 1857 de 2017, 089 de 2019 del Ministerio de Protección Social, y demás normatividad legal referente al riesgo psicosocial, que incluya, entre otras actividades, la implementación del plan de acción sugerido resultante del cuestionario de riesgo psicosocial aplicado.
• Ampliar la información, mediante divulgación por todos los medios posibles (Campañas, carteleras, fondos de pantalla, correo electrónico, material entregable etc.), de la programación de actividades recreativas, deportivas, culturales y de capacitación, en especial, la disponibilidad y gratuidad de los gimnasios ubicados en algunas sedes de la Universidad. Adicional facilitar los mecanismos para que los trabajadores puedan participar en ellas.
• Continuar con el facilitar, promover y gestionar la realización de actividades de celebración de días especiales (Cumpleaños, día de los niños, día de la secretaria, día del amor y amistad, día de la Familia etc.), que incluya, crear mecanismo que favorezca la participación de la mayoría del personal, como por ejemplo evitar traslados y realizar las actividades en la misma sede, publicar en cartelera etc. 
• Continuar con el facilitar, promover y gestionar una jornada semestral en la que los empleados puedan compartir con su familia en un espacio suministrado por el empleador o en uno gestionado ante la caja de compensación familiar con la que cuentan los empleados. Artículo 3, Ley 1857 de 2017.
• Emprender iniciativas que promuevan directamente una conducta beneficiosa para la salud en el lugar de trabajo, como las siguientes:
• Informar cómo preparar, e incentivar el consumo de “menús saludables”;
• Realizar convenios e informar de entidades que presenten servicios deportivos y de educación física;
• Informar sobre descuentos en algún gimnasio o centro de salud de la localidad;
• Promover programas de protección cardiovascular;
• Realizar asesoramiento sobre el control del consumo de alcohol y la dieta (especialmente reducción del colesterol, la sal y los azúcares);
• Generación de capacidades en los trabajadores y empleadores sobre los impactos del consumo de sustancias psicoactivas orientadas a la promoción de prácticas de respeto, solidaridad y cuidado de las personas con problemas, trastornos y consumo de sustancias psicoactivas que disminuyan el estigma y autoestigma, como un mecanismo para disminuir la desvinculación laboral.
• Diseñar estrategias que permitan el desarrollo de habilidades sociales, manejo de las emociones, comunicación asertiva, empatía, resiliencia, estrategias de afrontamiento y manejo de conflictos.
• Fortalecimiento de capacidades en los trabajadores y empleadores para la gestión de riesgos laborales relacionados con el manejo de medicamentos de control especial y manipulación de sustancias químicas con efectos psicoactivos.
• Promover programas para dejar de fumar.
• Informar a toda la Comunidad Educativa, de la existencia y funciones de los Comités establecidos (Convivencia Laboral, Comité de SST (COPASST), con el objetivo de elevar sus índices de cobertura.
• Continuar con la implementación activa de los Comités establecidos (Convivencia Laboral, Comité de SST (COPASST), y los demás conformados y realizar actividades de mejora continua.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Continuar con la realización de la evaluación de desempeño de forma periódica (anual), que incluya no solo retroalimentación por parte de quien la aplica, sino también establecer medidas de intervención.
• Establecer mecanismos de evaluación de la gestión de los Comités establecidos (Convivencia Laboral, Comité de SST (COPASST), con el objetivo de elevar sus índices de eficiencia. Adicional, establecer mecanismos que permitan incentivar la participación efectiva de sus integrantes.
</t>
  </si>
  <si>
    <t>Se refiere a mantener postura prologanda sentad(o)a, en la realización de las actividades descritas.</t>
  </si>
  <si>
    <t>Desordenes de trauma acumulativo, lesiones del sistema músculo esquelético, fatiga, alteraciones del sistema vascular.</t>
  </si>
  <si>
    <t>* Realización de ajuste y/o cambio de  sillas, elevadores de monitor y demás mobiliario que impacte el peligro biomecánico, por postura prolongada sedente.</t>
  </si>
  <si>
    <t>* Programa de mantenimiento de máquinas, equipos y herramientas, que incluye  sillas, elevadores de monitor y demás mobiliario que impacte el peligro biomecánico, por postura prolongada sedente.
* Diseño e implementación de Programa de Prevención de Desordenes Musculo-esqueléticos, que incluye realización  de Inspección de puesto de trabajo y Análisis de Puesto de trabajo, pausas activas guiadas, capacitaciones, sesiones grupales de ejercicio fisico, entre otras actividades.  
* Disponibilidad de mecanismo (formato para diligenciar, de forma verbal, de forma escrita vía correo electrónico),   que permite reportar actos y condiciones inseguras.</t>
  </si>
  <si>
    <t xml:space="preserve">* Suministro de recomendaciones generales de prevención por postura prolongada, durante el levantamiento de información para elaborar matriz de peligros.  
* Realización de exámenes médicos ocupacionales périódicos. 
* Realización de Inspección de puesto de trabajo y Análisis de Puesto de trabajo, pausas activas, capacitaciones, sesiones grupales de ejercicio fisico, entre otras actividades. 
</t>
  </si>
  <si>
    <t>Lesiones del sistema músculo esquelético.</t>
  </si>
  <si>
    <t>Resolución 2346 de 2007 del Ministerio de Protección Social. Resolución 2400 de 1979.</t>
  </si>
  <si>
    <t>• Continuar con el Programa de mantenimiento de máquinas, equipos y herramientas, que incluye sustituir  sillas, elevadores de monitor y demás mobiliario que impacte el peligro biomecánico por postura prolongada sedente, que presenten daño o deterioro.</t>
  </si>
  <si>
    <t>* Realizar seguimiento a la implementación de los Controles de ingenieria resultantes  de las Inspecciones Ergonómicas y Análisis de puesto de trabajo realizados y ampliar cobertura.</t>
  </si>
  <si>
    <t xml:space="preserve">• Incluir en las actividades del Programa de Vigilancia Epidemiológica para la Prevención de Desordenes Musculo-esqueléticos, la revisión y recomendaciones ergonómicas del vehículo utilizado para desplazamientos. (Para los que viajan mucho en carro).
• Realizar seguimiento a la implementación de los Controles de ingeniería resultantes  de las Inspecciones Ergonómicas y Análisis de puesto de trabajo realizados y ampliar cobertura.
• Ejecutar/Ampliar en esta Sede, las actividades del Programa de Vigilancia Epidemiológica para la Prevención de Desordenes Musculo-esqueléticos, en especial las relacionadas con postura prolongada sentado(a).
• Implementar/ Ampliar el Programa de inspecciones sistemáticas a las instalaciones, maquinaria o equipos en esta Sede, con la participación del COPASST, que permita, entre otras, identificar de sillas, elevadores de monitor y demás mobiliario que impacte el peligro biomecánico, por postura prolongada sedente, que presenten condiciones subestándar y proponer medidas de control. Adicional identificar actos subestandar, como son adopción de posturas inadecuadas al sentarse, espacio libre para miembros inferiores (presencia de a-z, archivos, cajas etc., que dificulten estiramiento de las piernas), entre otros. 
• Continuar garantizando que en el proceso de compra de sillas y demás mobiliario que impacte el peligro biomecánico, por postura prolongada sedente, se identifiquen y evalúen las disposiciones relativas con el cumplimiento del sistema de gestión de seguridad y salud en el trabajo, en cumplimiento al artículo 2.2.4.6.27 del Decreto 1072 de 2015. 
• Incluir en el Plan de formación y/o capacitación, temas de prevención del peligro osteomuscular como: higiene postural o de columna en el ámbito laboral y la vida diaria, ergonomía, como prevenir la adopción de posturas forzadas, mecanismos de ajuste de las sillas de acuerdo a las características antropométricas de cada trabajador, ventajas de adoptar posiciones ergonómicas, como garantizar espacio libre para miembros inferiores, patologías asociadas a la realización de postura prolongada sedente y medidas de prevención, entre otros temas.  
• Instalar en los computadores de cada colaborador, el software de pausas activas de ARL SURA, con el objetivo de orientar los ejercicios a realizar y garantizar su ejecución. 
• Realizar seguimiento a las recomendaciones derivadas de la realización de los exámenes médicos ocupacionales realizados.
• Realizar seguimiento a la implementación de los Controles de ingeniería resultantes de las Actividades establecidas (Inspecciones Ergonómicas, Análisis de puesto de trabajo y otras), realizados y ampliar cobertura.
• Garantizar cumplimiento a los requisitos contenidos en la Resolución 2346 de 2007 del Ministerio de Protección Social.
• Incentivar en los colaboradores la realización de descansos programados, consistentes en cambiar de posición por espacios pequeños de tiempo, como por ejemplo levantarse del puesto de trabajo y caminar, usar las escaleras, entre otras actividades de prevención.
• Evaluar el cumplimiento de indicadores de los Programas establecidos (Prevención de Desordenes Musculo esqueléticos, Inspecciones, Mantenimiento, entre otros), implementados y realizar actividades de mejora continua si es necesario. 
• Incentivar la participación del personal en las actividades programadas como son: pausas activas, capacitaciones, sesiones grupales de ejercicio físico, entre otras actividades.
• Ampliar la información respecto del uso y ventajas de la herramienta para reportar actos y condiciones inseguras, que permita recolectar inquietudes, ideas y aportes de los trabajadores en materia de seguridad y salud en el trabajo; que incluya reporte de sillas, teclados, mouses y demás y demás elementos que impacten el peligro biomecánico, que presenten condiciones subestándar etc.), para que sean consideradas y atendidas por los responsables en la empresa.
</t>
  </si>
  <si>
    <t>Se refiere a realizar la labor con repeticiones frecuentes de Cuello, extremidades superiores, extremidades inferiores y tronco; generados durante actividades de registro y toma de información a través de medios electrónicos, equipos informáticos y digitación de datos.</t>
  </si>
  <si>
    <t>Movimiento repetitivo.</t>
  </si>
  <si>
    <t>* Programa de mantenimiento de máquinas, equipos y herramientas, que incluye  teclado, mouse y demás mobiliario, que impacte el peligro biomecánico por movimientos repetitivos.</t>
  </si>
  <si>
    <t>* Diseño e implementación de Programa de Prevención de Desordenes Musculo-esqueléticos, que incluye realización  de Inspección de puesto de trabajo y Análisis de Puesto de trabajo, pausas activas guiadas, capacitaciones, sesiones grupales de ejercicio fisico, entre otras actividades.  
* Disponibilidad de mecanismo (formato para diligenciar, de forma verbal, de forma escrita vía correo electrónico),   que permite reportar actos y condiciones inseguras.</t>
  </si>
  <si>
    <t xml:space="preserve">* Suministro de recomendaciones generales de prevención por movimientos repetitivos, durante el levantamiento de información para elaborar matriz de peligros.
* Realización de exámenes médicos ocupacionales périódicos. 
* Realización de Inspección de puesto de trabajo y Análisis de Puesto de trabajo, pausas activas, capacitaciones, sesiones grupales de ejercicio fisico, entre otras actividades. </t>
  </si>
  <si>
    <t>* Continuar con el Programa de mantenimiento de máquinas, equipos y herramientas, que incluye sustituir  teclados, mouses  y demás elementos que impactan  en el peligro Biomecánico por movimientos repetitivos, que presenten daño o deterioro.</t>
  </si>
  <si>
    <t xml:space="preserve">• Ejecutar en esta Sede, las actividades del Programa de Vigilancia Epidemiológica para la Prevención de Desordenes Musculo-esqueléticos, en especial las relacionadas con movimientos repetitivos.
• Implementar el Programa de inspecciones sistemáticas a las instalaciones, maquinaria o equipos en esta Sede, con la participación del COPASST, que permita, entre otras, identificar de teclados, mouses, elevadores de monitor y demás mobiliario que impacte el peligro biomecánico por movimientos repetitivos, que presenten condiciones subestándar y proponer medidas de control. Adicional identificar actos subestandar, como son, uso y/o ubicación inadecuada del mouse o el teclado, adopción de posturas inadecuadas para digitar, entre otros.    
• Continuar garantizando que, en el proceso de compra de teclados, mouses, elevadores de monitor y demás mobiliario que impacte el peligro biomecánico por movimientos repetitivos, se identifiquen y evalúen las disposiciones relativas con el cumplimiento del sistema de gestión de seguridad y salud en el trabajo, en cumplimiento al artículo 2.2.4.6.27 del Decreto 1072 de 2015. 
• Incluir en el Plan de formación y/o capacitación, temas de prevención del peligro osteomuscular como: Correcta ubicación de teclado y mouse, de acuerdo a las características antropométricas de cada trabajador, ergonomía, como prevenir sobreesfuerzos al digitar, ventajas de adoptar posiciones ergonómicas, patologías asociadas a la realización de movimientos repetitivos y medidas de prevención, entre otros temas.  
• Instalar en los computadores de cada colaborador, el software de pausas activas de ARL SURA, con el objetivo de orientar los ejercicios a realizar y garantizar su ejecución. 
• Realizar seguimiento a las recomendaciones derivadas de la realización de los exámenes médicos ocupacionales realizados.
• Realizar seguimiento a la implementación de los Controles de ingeniería resultantes de las Actividades establecidas (Inspecciones Ergonómicas, Análisis de puesto de trabajo y otras), realizados y ampliar cobertura.
• Garantizar cumplimiento a los requisitos contenidos en la Resolución 2346 de 2007 del Ministerio de Protección Social.
• Incentivar en los colaboradores la realización de descansos programados, consistentes en la realización de otras actividades que no requieran movimientos repetitivos por espacios pequeños de tiempo, como por ejemplo realizar archivo, lectura de documentos, entre otras actividades de prevención.
• Evaluar el cumplimiento de indicadores de los Programas establecidos (Prevención de Desordenes Musculo esqueléticos, Inspecciones, Mantenimiento, entre otros), implementados y realizar actividades de mejora continua si es necesario. 
• Incentivar la participación del personal en las actividades programadas como son: pausas activas, capacitaciones, sesiones grupales de ejercicio físico, entre otras actividades.
• Ampliar la información respecto del uso y ventajas de la herramienta para reportar actos y condiciones inseguras, que permita recolectar inquietudes, ideas y aportes de los trabajadores en materia de seguridad y salud en el trabajo; que incluya reporte de teclados, mouses y demás y demás elementos que impacten el peligro biomecánico, que presenten condiciones subestándar etc.), para que sean consideradas y atendidas por los responsables en la empresa.
</t>
  </si>
  <si>
    <t xml:space="preserve">* Elaborar y realizar seguimiento a procesos como homologaciones, reintegros, horarios de clases, comunicados, entre otros.
* Elaboración de informes de las actividades ejecutadas. 
* Gestión de requerimientos y solicitudes realizados por los clientes internos de la Coordinación (Estudiantes , docentes, administrativos, etc). 
* Lectura, envío y respuesta  a correos electrónicos.
Para realizar estas actividades, el trabajador(a) debe ejecutar labores repetitivas como digitar, dar click y mover  el mouse, entre otras.
Actualmente, la persona ocupa el cargo de Docente, pero cumple funciones de Coordinadora de los Programas virtuales de Licenciatura en Artes Plásticas y Visuales y Licenciatura en Informática Educativa. 
</t>
  </si>
  <si>
    <t xml:space="preserve">Esfuerzo visual </t>
  </si>
  <si>
    <t>* Suministro de recomendaciones generales de prevención por fatiga visual, durante el levantamiento de información para elaborar matriz de peligros.
* Realización de exámenes médicos ocupacionales périódicos, que incluye visiometria. 
* Realización de pausas activas, que incluye pausas visuales.</t>
  </si>
  <si>
    <t xml:space="preserve">* Realizar corrección de trabajos y proyectos de investigación.  
* Elaborar y realizar seguimiento a procesos como homologaciones, reintegros, horarios de clases, comunicados, entre otros.
* Elaboración de informes de las actividades ejecutadas. 
* Lectura, envío y respuesta  a correos electrónicos.
Para realizar estas actividades, el trabajador(a) debe realizar lectura en el ordenador y de documentos impresos.
Actualmente, la persona ocupa el cargo de Docente, pero cumple funciones de Coordinadora de los Programas virtuales de Licenciatura en Artes Plásticas y Visuales y Licenciatura en Informática Educativa. 
</t>
  </si>
  <si>
    <t>Fátiga visual, molestias oculares, dolor de cabeza, visión borrosa y dificultades para enfocar, entre otras.</t>
  </si>
  <si>
    <t>* Programa de mantenimiento de máquinas, equipos y herramientas, que incluye  pantallas de los ordenadores.</t>
  </si>
  <si>
    <t>Se refiere a realizar sobreesfuerzo o esfuerzo continuado de la visión, en la realización de las actividades descritas,  debido a limitaciones de
las pantallas de visualización y/o la utilización incorrecta de las mismas.</t>
  </si>
  <si>
    <t>Fátiga visual.</t>
  </si>
  <si>
    <t>* Continuar con el Programa de mantenimiento de máquinas, equipos y herramientas, que incluye sustituir  pantallas de los ordenadores  y demás elementos que impactan  en el peligro Biomecánico por fátiga visual, que presenten daño o deterioro.</t>
  </si>
  <si>
    <t xml:space="preserve">• Ejecutar en esta Sede, las actividades del Programa de Vigilancia Epidemiológica para la Prevención de Desordenes Musculo-esqueléticos, en especial las relacionadas con sobreesfuerzos visuales, si el resultado de las actividades realizadas lo recomiendan (Visiometría, optometrías, Inspecciones Ergonómicas y Análisis de puesto de trabajo).
• Evitar que el colaborador experimente deslumbramiento perturbador, para lo cual los puestos y áreas de trabajo se deben diseñar de manera que no existan fuentes luminosas o ventanas situadas frente a sus ojos. 
• Implementar el Programa de inspecciones sistemáticas a las instalaciones, maquinaria o equipos en esta Sede, con la participación del COPASST, que permita, entre otras, identificar pantallas de visualización de datos y demás mobiliario que impacte el peligro biomecánico por sobreesfuerzos visuales, que presenten condiciones subestándar y proponer medidas de control. Adicional identificar actos subestándar, como son, uso y/o ubicación inadecuada de la pantalla de visualización de datos, no uso de corrección visual formulada por el médico, entre otros.    
• Continuar garantizando que, en el proceso de compra de pantallas de visualización de datos y demás mobiliario que impacte el peligro biomecánico por sobreesfuerzos visuales, se identifiquen y evalúen las disposiciones relativas con el cumplimiento del sistema de gestión de seguridad y salud en el trabajo, en cumplimiento al artículo 2.2.4.6.27 del Decreto 1072 de 2015.
• Incluir en el Plan de formación y/o capacitación, temas de prevención del peligro biomecánico por sobreesfuerzos visuales como son, entre otros: Que es el sobreesfuerzo visual y sus consecuencias para la salud y la seguridad, medias de prevención que incluya: ajuste de caracteres del texto en la pantalla, regulación de brillo y contraste de la pantalla, ubicación de la pantalla frente a sus ojos, uso de atril para lectura de documentos en la pantalla, etc. 
• Instalar en los computadores de cada colaborador, el software de pausas activas de ARL SURA, con el objetivo de orientar los ejercicios a realizar y garantizar su ejecución. 
• Realizar seguimiento a las recomendaciones derivadas de la realización de los exámenes médicos ocupacionales realizados.  
• Incentivar en los colaboradores la realización de descansos programados, consistentes en la realización de otras actividades que no requieran sobreesfuerzo visual (lectura de documentos), por espacios pequeños de tiempo, como por ejemplo realizar archivo, mirar al horizonte, cerrar los ojos, entre otras actividades de prevención.
• Evaluar el cumplimiento de indicadores de los Programas establecidos (Prevención de Desordenes Musculo esqueléticos, Inspecciones, Mantenimiento, entre otros), implementados y realizar actividades de mejora continua si es necesario. 
• Incentivar la participación del personal en las actividades programadas como son: pausas activas, capacitaciones, sesiones grupales de ejercicio físico, entre otras actividades.
• Ampliar la información respecto del uso y ventajas de la herramienta para reportar actos y condiciones inseguras, que permita recolectar inquietudes, ideas y aportes de los trabajadores en materia de seguridad y salud en el trabajo; que incluya reporte de pantallas de visualización y demás y demás elementos que impacten el peligro biomecánico por sobreesfuerzo visual, que presenten condiciones subestándar etc.), para que sean consideradas y atendidas por los responsables en la empresa.
</t>
  </si>
  <si>
    <t>Liquidos, Gases, humos y vapores.</t>
  </si>
  <si>
    <t>Quemaduras quimicas, Trastornos del nervio olfatorio, conjuntivitis, angina de pecho, Cefaleas, temblores, falta de coordinación, náuseas, vómitos, somnolencia, entre otras.</t>
  </si>
  <si>
    <t xml:space="preserve">* Presencia de ventanas en las instalaciones, que permiten circulación parcial del aire. 
</t>
  </si>
  <si>
    <t>Quemaduras.</t>
  </si>
  <si>
    <t>Ley 9 de 1979, Ley 55 de 1993, Resolución 2400 de 1979,  Decreto 2090 de Decreto 1496 de 2018.</t>
  </si>
  <si>
    <t>• Implementar los controles de ingeniería resultante de las actividades realizadas (Estándar de seguridad para almacenamiento, Inspecciones de seguridad,  Reporte de actos y condiciones inseguras).</t>
  </si>
  <si>
    <t>* Almacenar y entregar sustancias quimicas liquidas y en polvo como son tintas, pigmentos y solventes. Estas sustancias  son utilizadas por los Docentes y alumnos para realizar talleres de Artes plásticas. 
Esta actividad la realiza de forma periódica un  (1) día a la semana, con una duración  de una (1) hora de la jornada laboral, todos estos tiempos son aproximados porque varian. 
La cantidad almacenada  no excede de un galon cada una, es decir son pequeñas cantidades por producto.</t>
  </si>
  <si>
    <t>Exposición a liquidos, gases y vapores,  producidas por la manipulación  de sustancias químicas ualmacenadas y entregadas.</t>
  </si>
  <si>
    <t>* Diseño e implementación de Programa de Riesgo Químico, que incluye levantamiento de inventario de sustancias quimicas utilizadas, publicación,  y divulgación de hojas de datos de seguridad de productos quimicos manipulados, en etapa de implementación. 
* Disponibilidad de sitio para prestar primeros auxilios, ubicado en Enfermería cerca a las instalaciones de la Sede.  
*Diseño e implementación de Matriz de elementos de protección personal, de acuerdo al riesgo. 
* Disponibilidad de mecanismo (formato para diligenciar, de forma verbal, de forma escrita vía correo electrónico),   que permite reportar actos y condiciones inseguras.
* Realización de inspecciones locativas de seguridad.</t>
  </si>
  <si>
    <t xml:space="preserve"> 
* Realización de exámen médico periódico. 
* Capacitación al personal en el riesgo.</t>
  </si>
  <si>
    <t>• Sustituir las sustancias químicas, por unas que presenten menos riesgo para la salud, si aplica.</t>
  </si>
  <si>
    <t xml:space="preserve">• Garantizar  implementación en esta Sede, del Programa de Riesgo Químico, que incluya entre otras actividades cumplimiento a Ley 9 de 1979, Ley 55 de 1993, Resolución 2400 de 1979,  Decreto 2090 de 2003, Decreto 1496 de 2018 y demás legislación aplicable al riesgo químico.
* Asignar un lugar específico para almacenar las sustancias químicas, de acuerdo a las caracteristicas de cada sustancia, garantizando que el área de almacenamiento sea de acceso restringido, con aireación y luz natural, pero protegido de la luz directa del sol y sus paredes sean impermeables y de fácil limpieza. 
• Publicar y divulgar las fichas de seguridad de las sustancias químicas utilizadas, con el fin de conocer las características de las sustancias manipuladas, las medidas de prevención y cómo actuar en caso de presentarse una emergencia con cualquiera de estas sustancias.
• Implementar en esta Sede, las actividades incluidas en el Programa de Riesgo Químico que apliquen, que incluya entre otras actividades, monitoreo constante a sustancias utilizadas, con el objetivo de identificar e incluir en la matriz IPEVR, las comprobadamente cancerígenas, si las hubiere, en cumplimiento de Decreto 2090 de 2003.
• Asegurar que cuando se realicen actividades con uso de sustancias quimicas, se asegure ventilación del lugar, para evitar que dichas substancias constituyan un peligro para la salud de los trabajadores.
* Garantizar que todo recipiente que almacene sustancias químicas este rotulado y etiquetado, con el fin de indicar al personal el contenido. 
• Implementar, divulgar y realizar seguimiento a aplicación de estándar de seguridad para   el almacenamiento, traslado y uso de sustancias químicas y darlos a conocer al personal expuesto.  
• Señalizar el lugar de almacenamiento  (con mensajes de prohibición, cuidado e informativos), con señalización de “Prohibido fumar”, “Prohibido consumir alimentos”, “Uso obligatorio de EPP”, etc.,  de acuerdo a la sustancias manipulada y almacenada, el orden dentro de él debe ser indispensable para que no ocurran accidentes. 
• Garantizar que la clasificación y el etiquetado de los productos químicos utilizados en lugares de trabajo, se realicen de acuerdo con lo establecido en el Sistema Globalmente Armonizado de Clasificación y Etiquetado de Productos Químicos - SGA, en cumplimiento al artículo 14 del Decreto 1496 de 2018. 
• Implementar el Programa de inspecciones sistemáticas en esta Sede, con la participación del COPASST, que permita, entre otras, identificar, las condiciones de almacenamiento y manipulación de las sustancias químicas.
• Capacitar al personal en el tema de riesgo químico. 
• Capacitar a los Brigadistas de Emergencias en cómo actuar en caso de presentarse una emergencia con sustancias químicas usadas en el Laboratorio.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t>
  </si>
  <si>
    <t xml:space="preserve">* Incluir suministro de protección visual, respiratoria y de manos, de acuerdo a las caracteristicas de cada sustancias y con sujeción a las fichas de datos de seguridad. 
* Verificar correcto uso, limpieza,  almacenamiento y disposición final de los elementos de protección suministrados para riesgo quimico. </t>
  </si>
  <si>
    <t>No aplica.</t>
  </si>
  <si>
    <t>Fuera de la Sede.</t>
  </si>
  <si>
    <t>Condiciones de seguridad.</t>
  </si>
  <si>
    <t>Accidentes de tránsito.</t>
  </si>
  <si>
    <t>Fracturas, contusiones, laceraciones, Muerte.</t>
  </si>
  <si>
    <t>* Diseño e implementación de plan estratégico de seguridad víal, diseñado desde el nivel central de la Universidad.
* Disponibilidad de mecanismo (formato para diligenciar, de forma verbal, de forma escrita vía correo electrónico),   que permite reportar actos y condiciones inseguras.</t>
  </si>
  <si>
    <t>Muerte.</t>
  </si>
  <si>
    <t>Ley 1503 de 2011,  Resolución 1565 de 2014, Ley 769 de 2002, entre otras.</t>
  </si>
  <si>
    <t xml:space="preserve">* Visitar las diferentes Sedes de la DUAD (Direccion Universidad Abierta y a Distancia), a nivel nacional (Bucaramanga, Tunja, Villavicencio, Medellín), con el objetivo de realizar seguimiento a procesos de la Coordinación.  
* Participar en reuniones y demás actividades fuera de la Sede.
Para realizar estas actividades, el trabajador(a) debe desplazarse  en transporte público y a pie fuera de la Sede. 
Actualmente, la persona ocupa el cargo de Docente, pero cumple funciones de Coordinadora de los Programas virtuales de Licenciatura en Artes Plásticas y Visuales y Licenciatura en Informática Educativa. 
</t>
  </si>
  <si>
    <t>Exponerse a los peligros presentes en la vía pública, debido a los actos de imprudencia de los actores de la vía como son: exceso de velocidad, no respetar las señales de tránsito, pasarse el semáforo en rojo, no usar los pasos peatonales, entre otros. Estos pueden  presentarse, al desempeñar  su rol como pasajero  y peatón.</t>
  </si>
  <si>
    <t xml:space="preserve">
* Suministro de recomendaciones generales de prevención del riesgo de  tránsito.</t>
  </si>
  <si>
    <t xml:space="preserve">• Garantizar cumplimiento a los requisitos contenidos en la Ley 1503 de 2011, Resolución 1565 de 2014, Ley 769 de 2002 y demás legislación aplicable al peligro de accidentes de tránsito.
• Diseñar, implementar y divulgar, recomendaciones de seguridad para movilización de Colaboradores en vías públicas como peatones e implementar mecanismo que permita verificar la implementación de las recomendaciones sugeridas (Observación de comportamiento).
• Diseñar e implementar programa de riesgo prioritario de prevención de caídas a nivel, en articulación con el PESV, que incluya desplazamientos fuera de la sede y verificar que los Colaboradores implementen sus recomendaciones.
• Con respecto a los desplazamientos fuera del entorno físico de la empresa, se debe realizar un estudio de rutas, desde el punto de vista de seguridad vial, que permita identificar puntos críticos y establecer estrategias de prevención.
• Planificar los desplazamientos del personal de la empresa, los horarios de llegada y salida, jornadas de trabajo, rutas e itinerarios, las posibles presiones sobre la conducción y la seguridad de los trabajadores, condiciones meteorológicas, trayectos seguros, obras en una ruta determinada, señalización de lugares donde se ha producido anteriormente un accidente de tránsito, vías defectuosas o de especial precaución.
• Incluir en el Plan de formación y/o capacitación, temas como: sensibilizar en la adopción de buenas prácticas y conductas seguras de movilidad, normatividad vigente en temas de tránsito y transporte, sensibilización en todos los roles de seguridad vial, tanto en el ámbito laboral como en el cotidiano, uso prioritario de pasos y puentes peatonales, reforzar las medidas de seguridad cuando se use calzado de tacón alto, entre otras.
• Divulgar el Procedimiento/Protocolo de atención de accidentes de trabajo de transito, con el propósito que los colaboradores conozcan el procedimiento a seguir en los casos en que ocurra un accidente de tránsito, así como sus derechos y alternativas de acción.
• Divulgar lecciones aprendidas resultantes de los accidentes de trabajo investigados, que su causa sea de tránsito, que incluya, entre otras, cuando el trabajador accidentado estaba actuando como peatón.
• Garantizar que las actividades programadas del PESV, se realicen a la totalidad de la población objetivo.
• Continuar realizando Auditorias periódicas al PESV y realizar seguimiento al cierre de hallazgos resultantes.
• Realizar seguimiento al cumplimiento de indicadores establecidos en el PESV e implementar actividades de mejora.
• Establecer mecanismos de verificación de cumplimiento de responsabilidades y recomendaciones determinadas en el PESV.
• Ampliar la información respecto del uso y ventajas de la herramienta para reportar actos y condiciones inseguras, que permita recolectar inquietudes, ideas y aportes de los trabajadores en materia de seguridad y salud en el trabajo; que incluya reporte de obstáculos en la vía de circulación peatonal frecuente (huecos, alcantarillas faltantes, desniveles, obstáculos, etc.), para que sean consideradas y atendidas por los responsables en la empresa.
</t>
  </si>
  <si>
    <t>1,2 y 3.</t>
  </si>
  <si>
    <t>Sala de Docentes y aulas de clase.</t>
  </si>
  <si>
    <t>Cumplir objetivos y metas institucionales, entre otras responsabilidades.</t>
  </si>
  <si>
    <t>Son aquellos factores psicosociales cuya identificación y evaluación muestra efectos negativos para la salud de los trabajadores o en el trabajo.</t>
  </si>
  <si>
    <t xml:space="preserve">• Aplicar las disposiciones contenidas en la Ley 1010 de 2006, Resoluciones 2646 de 2008, 652 y 1356 de 2012, artículo 3 de la Ley 1857 de 2017, 089 de 2019 del Ministerio de Protección Social, y demás normatividad legal referente al riesgo psicosocial, que incluya, entre otras actividades, aplicar el cuestionario aprobado por el Ministerio en mención.
• Generar mecanismos que permitan la adquisición de destrezas en los niveles estratégicos, para la resolución de conflictos, toma de decisiones, relaciones interpersonales, técnicas de liderazgo, entre otros temas. 
• Ampliar y mejorar las estrategias de los directivos y supervisores, para que adopten actitudes de apoyo y puedan enfrentarse con más facilidad a los problemas de los trabajadores.
• Ampliar la información, mediante divulgación por todos los medios posibles (Campañas, carteleras, fondos de pantalla, correo electrónico, material entregable etc.), de la programación de actividades recreativas, deportivas, culturales y de capacitación, en especial, la disponibilidad y gratuidad de los gimnasios ubicados en algunas sedes de la Universidad. Adicional facilitar los mecanismos para que los trabajadores puedan participar en ellas.
• Continuar con el facilitar, promover y gestionar la realización de actividades de celebración de días especiales (Cumpleaños, día de los niños, día de la secretaria, día del amor y amistad, día de la Familia etc.), que incluya, crear mecanismo que favorezca la participación de la mayoría del personal, como por ejemplo evitar traslados y realizar las actividades en la misma sede, publicar en cartelera etc. 
• Continuar con el facilitar, promover y gestionar una jornada semestral en la que los empleados puedan compartir con su familia en un espacio suministrado por el empleador o en uno gestionado ante la caja de compensación familiar con la que cuentan los empleados. Artículo 3, Ley 1857 de 2017.
• Emprender iniciativas que promuevan directamente una conducta beneficiosa para la salud en el lugar de trabajo, como las siguientes:
• Informar cómo preparar, e incentivar el consumo de “menús saludables”;
• Realizar convenios e informar de entidades que presenten servicios deportivos y de educación física;
• Informar sobre descuentos en algún gimnasio o centro de salud de la localidad;
• Promover programas de protección cardiovascular;
• Realizar asesoramiento sobre el control del consumo de alcohol y la dieta (especialmente reducción del colesterol, la sal y los azúcares);
• Generación de capacidades en los trabajadores y empleadores sobre los impactos del consumo de sustancias psicoactivas orientadas a la promoción de prácticas de respeto, solidaridad y cuidado de las personas con problemas, trastornos y consumo de sustancias psicoactivas que disminuyan el estigma y autoestigma, como un mecanismo para disminuir la desvinculación laboral.
• Desarrollo de habilidades sociales, manejo de las emociones, comunicación asertiva, empatía, resiliencia, estrategias de afrontamiento y manejo de conflictos.
• Fortalecimiento de capacidades en los trabajadores y empleadores para la gestión de riesgos laborales relacionados con el manejo de medicamentos de control especial y manipulación de sustancias químicas con efectos psicoactivos.
• Promover programas para dejar de fumar.
• Informar a toda la Comunidad Educativa, de la existencia y funciones de los Comités establecidos (Convivencia Laboral, Comité de SST (COPASST), con el objetivo de elevar sus índices de cobertura.
• Continuar con la implementación activa de los Comités establecidos (Convivencia Laboral, Comité de SST (COPASST), y los demás conformados y realizar actividades de mejora continua.
• Incluir en el Plan de formación y/o capacitación, temas como: manejo de las emociones, comunicación asertiva, empatía, resiliencia, estrategias de afrontamiento y manejo de conflictos, gestión del estrés, técnicas de administración del tiempo, adquisición de destrezas para la resolución de conflictos, toma de decisiones, relaciones interpersonales, técnicas de liderazgo, entre otros temas.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Continuar con la realización de la evaluación de desempeño de forma periódica (anual), que incluya no solo retroalimentación por parte de quien la aplica, sino también establecer medidas de intervención.
• Establecer mecanismos de evaluación de la gestión de los Comités establecidos (Convivencia Laboral, Comité de SST (COPASST), con el objetivo de elevar sus índices de eficiencia. Adicional, establecer mecanismos que permitan incentivar la participación efectiva de sus integrantes.
</t>
  </si>
  <si>
    <t>En aplicación al anexo C, de la GTC 45 y al no contar con mediciones del peligros psicosocial,  se  utilizaron las escalas para determinar el nivel de deficiencia, contenidas en este anexo. Se evalua el riesgo como "No aceptable", debido a que no se cuenta con aplicación de la Bateria de riesgo psicosocial, cuando se cuente con este instrumento, se trasladará su resultado.</t>
  </si>
  <si>
    <t xml:space="preserve">BOGOTA D C - LIC EN ARTES PLASTICAS Y VISUALES, BOGOTA D C - LIC EN INFORMATICA EDUCATIVA. BOGOTA D C - LIC EN FILOSOFIA Y LETRAS, BOGOTA D C - LIC EN FILOSOFIA Y LENGUA CASTELLANA, BOGOTA D C - LIC EN FILOSOFIA Y PENSAMIENTO ECONOM, BOGOTA D C - LIC EN FILOSOFIA Y EDUCACION RELIGIOSA. </t>
  </si>
  <si>
    <t xml:space="preserve">* Garantizar matricula y permanencia de grupos minimos de estudiantes.  
* Coordinar las actividades administrativas, financieras y logísticas requeridas para el desarrollo de los procesos del área y el logro de las metas propuestas
* Gestionar la disposición oportuna de recursos para el funcionamiento del área, las compras, las adecuaciones y mantenimiento de instalaciones.
Actualmente, la persona ocupa el cargo de Docente, pero cumple funciones de Coordinadora de los Programas virtuales de Licenciatura en Artes Plásticas y Visuales y Licenciatura en Informática Educativa. 
</t>
  </si>
  <si>
    <t xml:space="preserve">* Realizar evaluación de trabajos y proyectos de investigación.  
* Elaborar informes de las actividades administrativas y académicas ejecutadas. 
* Realizar lectura, envío y respuesta  a correos electrónicos.
Para realizar estas actividades, el trabajador(a) debe realizar lectura en el ordenador y de documentos impresos.
Actualmente, la persona ocupa el cargo de Docente, pero cumple funciones de Coordinadora de los Programas virtuales de Licenciatura en Artes Plásticas y Visuales y Licenciatura en Informática Educativa. 
</t>
  </si>
  <si>
    <t xml:space="preserve">* Elaborar y realizar seguimiento a procesos como homologaciones, reintegros, horarios de clases, comunicados, entre otros.
* Elaborar informes de las actividades ejecutadas. 
* Gestión de requerimientos y solicitudes realizados por los clientes internos de la Coordinación (Estudiantes , docentes, administrativos, etc). 
* Lectura, envío y respuesta  a correos electrónicos.
* Visitar las diferentes Sedes de la DUAD (Direccion Universidad Abierta y a Distancia), a nivel nacional (Bucaramanga, Tunja, Villavicencio, Medellín), con el objetivo de realizar seguimiento a procesos de la Coordinación.  
Para realizar estas actividades, el trabajador(a) debe mantener postura prologanda sentado(a).
Actualmente, la persona ocupa el cargo de Docente, pero cumple funciones de Coordinadora de los Programas virtuales de Licenciatura en Artes Plásticas y Visuales y Licenciatura en Informática Educativa. 
</t>
  </si>
  <si>
    <t>* Preparar clase en modalidad virtual.
* Realizar tutorias virtuales y presenciales a estudiantes. 
* Participar en teleconferencias. 
* Elaborar informes de las actividades realizadas.
* Realizar  actividades de investigación. 
* Atención presencial y virtual a estudiantes.
Para realizar estas actividades, el trabajador(a) debe mantener postura prologanda sentado(a), puede ser en las instalaciones de la Sede o en su casa de habitación.</t>
  </si>
  <si>
    <t>*  Preparar clase en modalidad virtual.
* Realizar tutorias virtuales y presenciales a estudiantes. 
* Participar en teleconferencias. 
* Elaborar informes de las actividades realizadas.
* Realizar  actividades de investigación.
Para realizar estas actividades, el trabajador(a) debe ejecutar labores repetitivas como digitar, dar click y mover  el mouse, entre otras.</t>
  </si>
  <si>
    <t>Riesgo presente en la Alta exposición de uso de la voz en tiempo e intensidad.</t>
  </si>
  <si>
    <t>Carga dinámica por sobreesfuerzo de la voz.</t>
  </si>
  <si>
    <t>Disfonías y afecciones en garganta.</t>
  </si>
  <si>
    <t xml:space="preserve">* Realización de encuestas de uso de la voz. 
* Diseño e implementación de Programa de Vigilancia Epidemiológica para cuidado y conservación de la voz, dirigida a Docentes. 
* Disponibilidad de bebidas calientes (Tinto) y agua potable (Botellones). 
* Disponibilidad de de mecanismo (formato y correo electrónico), para reportar actos y condiciones inseguras y realizar seguimiento al cierre de las actividades establecidas. </t>
  </si>
  <si>
    <t>* Realización de exámenes médicos ocupacionales. 
* Divulgación de recomendaciones  generales de prevención de uso de la voz, que incluye evitar beber liquidos con temperaturas extremas (muy frio o muy caliente), uso de chaqueta de cuello largo para cubrir la garganta de temperaturas extremas (frio), entre otras.</t>
  </si>
  <si>
    <t>Disfonias.</t>
  </si>
  <si>
    <t>* Continuar con el Programa de mantenimiento de máquinas, equipos y herramientas, que incluye sustituir  telefonos, diademas  y demás elementos que impactan  en el peligro de sobreesfuerzo de la voz, que presenten daño o deterioro.</t>
  </si>
  <si>
    <t>*  Preparar clase en modalidad virtual.
* Realizar tutorias virtuales y presenciales a estudiantes. 
* Participar en teleconferencias. 
Todas estas actividades requieren uso constante de la voz de forma presencial.</t>
  </si>
  <si>
    <t xml:space="preserve">* Suministro de diadema.  </t>
  </si>
  <si>
    <t xml:space="preserve">• Continuar la ejecución en esta Sede, de las actividades del Programa de Vigilancia Epidemiológica para la Prevención de Desordenes Musculo-esqueléticos.
• Incentivar en los colaboradores la realización de actividades de prevención  en conservación de la voz como son: Respiración de forma óptima, realizar ejercicios de relajación, practicar técnicas de calentamiento previo, realizar descansos programados de la voz, consistentes en cambiar de actividad por espacios pequeños de tiempo, como por ejemplo digitar, archivar, levantarse del puesto de trabajo y caminar, entre otras actividades de prevención.
• Incentivar la participación de los colaboradores en las actividades programadas como son: Exámenes Médicos Ocupacionales con revisión de examen de la voz, encuestas de uso de la voz, programa de vigilancia epidemiológica para cuidado y conservación de la voz, capacitaciones, entre otras. 
• Continuar con suministro y disponibilidad de bebidas calientes y frías en la Sede, (agua potable, tinto, aromática etc.), enfatizando el no consumirlas demasiado frías o demasiado calientes, e incentivar a los expuestos a su consumo como medida de prevención de sobreesfuerzo de la voz.
• Garantizar que en el proceso de compra de aparatos y dispositivos que permitan amplificar la voz (teléfono, diadema u otro) y demás mobiliario que impacte el peligro de sobreesfuerzo de voz, se identifiquen y evalúen las disposiciones relativas con el cumplimiento del sistema de gestión de seguridad y salud en el trabajo, en cumplimiento al artículo 2.2.4.6.27 del Decreto 1072 de 2015.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Incluir en el Plan de formación y/o capacitación, temas como: recomendaciones como hidratación constante, descansos programados, rotación de tareas y otras que permitan descansos de la voz, entre otros temas.  
• Realizar seguimiento a las recomendaciones derivadas de la realización de los exámenes médicos ocupacionales realizados.
• Evaluar el cumplimiento de indicadores de los Programas establecidos (Programa de vigilancia epidemiológica para cuidado y conservación de la voz, Inspecciones, Mantenimiento, entre otros), implementados y realizar actividades de mejora continua si es necesario. 
• Implementar el Programa de inspecciones sistemáticas a las instalaciones en esta Sede, con la participación del COPASST, que permita, entre otras, identificar actos y condiciones subestándar relacionadas con el sobresfuerzo de la voz.
</t>
  </si>
  <si>
    <r>
      <rPr>
        <b/>
        <sz val="11"/>
        <color theme="1"/>
        <rFont val="Arial"/>
        <family val="2"/>
      </rPr>
      <t>Para la salud:</t>
    </r>
    <r>
      <rPr>
        <sz val="11"/>
        <color theme="1"/>
        <rFont val="Arial"/>
        <family val="2"/>
      </rPr>
      <t xml:space="preserve">
Desordenes de trauma acumulativo, lesiones del sistema músculo esquelético, fatiga, alteraciones del sistema vascular.
</t>
    </r>
    <r>
      <rPr>
        <b/>
        <sz val="11"/>
        <color theme="1"/>
        <rFont val="Arial"/>
        <family val="2"/>
      </rPr>
      <t>Para la seguridad:</t>
    </r>
    <r>
      <rPr>
        <sz val="11"/>
        <color theme="1"/>
        <rFont val="Arial"/>
        <family val="2"/>
      </rPr>
      <t xml:space="preserve">  Esguinces, hematomas, fracturas, causados por accidentes. </t>
    </r>
  </si>
  <si>
    <t xml:space="preserve">Piso 1: Espacio utilizado para artes plásticas. </t>
  </si>
  <si>
    <t xml:space="preserve">* Preparar la materia prima, con el objetivo de  enseñar a los alumnos como crear esculturas en yeso.  
Para realizar estas actividades, el trabajador debe trasladar de forma manual  un bulto de yeso de 25 kilogramos de peso cada uno, desde el lugar de almacenamiento hasta el espacio utilizado para artes plásticas, ubicado a 5 metros de distancia aproximadamente. 
Esta actividad la realiza de forma periódica, unas diez (10) vez por semestre, con una duración aproximada de cinco (5) minutos. </t>
  </si>
  <si>
    <t>Riesgo presente  al realizar traslado manual de cargas, en la realización de las actividades descritas.</t>
  </si>
  <si>
    <t xml:space="preserve">* Ayuda de estudiantes para traslado de cargas. </t>
  </si>
  <si>
    <t xml:space="preserve">* Realización de exámenes médicos ocupacionales périódicos. 
</t>
  </si>
  <si>
    <t xml:space="preserve">  
• Diseñar, implementar y divulgar un Manual/Procedimiento de Manual de Manipulación de Cargas, que incluya uso de ayudas mecánicas en caso de ser necesario, señalizar las cargas (Cuanto pesa cada una y máximo cuantos se deben manipular para que no exceda la capacidad de carga máxima establecida),  obligatoriedad de no exceder la capacidad de carga máxima establecida. 
• Diseñar e implementar mecanismo que permita verificar que los Colaboradores aplican las recomendaciones divulgadas en el Procedimiento de Manual de Manipulación de Cargas.
• Garantizar cumplimiento a los requisitos contenidos en la Resolución 2346 de 2007 del Ministerio de Protección Social.
• Garantizar que en el proceso de compra de equipos para manejo de cargas, se identifiquen y evalúen las disposiciones relativas con el cumplimiento del sistema de gestión de seguridad y salud en el trabajo, en cumplimiento al artículo 2.2.4.6.27 del Decreto 1072 de 2015. 
• Continuar con la  implementación del Programa de mantenimiento de máquinas, equipos y herramientas, que incluya contar con Hoja de vida de cada equipo para manejo de cargas, que registre las intervenciones realizadas con sujeción al Manual del Fabricante.
• Implementar el Programa de inspecciones sistemáticas a las instalaciones, maquinaria o equipos en esta Sede, con la participación del COPASST, que permita, entre otras, identificar equipos para manejo de cargas, en mal estado y proponer medidas de control. 
• Incentivar en los colaboradores la realización de descansos programados, consistentes en evitar trasladar cargas de forma manual por espacios pequeños de tiempo, entre otras actividades de prevención.
• Incluir en  el Plan de formación y/o capacitación, temas de prevención del peligro osteomuscular por manejo de cargas como: higiene postural o de columna en el ámbito laboral y la vida diaria, ergonomía, levantamiento manual de cargas, entre otros temas. 
• Realizar seguimiento a las recomendaciones derivadas de la realización de los exámenes médicos ocupacionales realizados.
• Evaluar el cumplimiento de indicadores de los Programas establecidos (Prevención de Desordenes Musculo-esqueléticos, Inspecciones, Mantenimiento, entre otros), implementados y realizar actividades de mejora continua si es necesario.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Incentivar la participación del personal en las actividades programadas como son: pausas activas, capacitaciones, sesiones grupales de ejercicio físico, entre otras actividades.
</t>
  </si>
  <si>
    <t xml:space="preserve">Mecánico: 
(Elementos o partes de máquinas, herramientas, equipos, piezas a trabajar, materiales proyectados sólidos o fluidos).
</t>
  </si>
  <si>
    <t>Heridas, contusiones, fracturas, esguinces, luxaciones, muerte.</t>
  </si>
  <si>
    <t xml:space="preserve">* Realización de exámenes médicos ocupacionales periódicos, que incluyen revisión osteomuscular.
 * Suministro de guantes de protección. </t>
  </si>
  <si>
    <t>Sí</t>
  </si>
  <si>
    <t>* Implementar los controles de ingenieria resultantes de las actividades ejecutadas (Análisis de riesgo por oficio, inspección de seguridad, programa de mantenimiento, entre otras).</t>
  </si>
  <si>
    <t>Se evalua el riesgo como "No Aceptable", debido a que no se evidenciaron los registros de las intervenciones reallizadas en cada hoja de vida del equipo.</t>
  </si>
  <si>
    <t>BOGOTA D C - LIC EN ARTES PLASTICAS Y VISUALES.</t>
  </si>
  <si>
    <t>Riesgo de sufrir golpes, atrapamientos u otros,  por contacto directo con  las partes de las herramientas u otros elementos usados en las actividades descritas.</t>
  </si>
  <si>
    <t>* Disponibilidad de mecanismo (formato para diligenciar, de forma verbal, de forma escrita vía correo electrónico),   que permite reportar actos y condiciones inseguras.</t>
  </si>
  <si>
    <t xml:space="preserve">* Realización de mantenimiento de las herramientas utilizadas,  por parte del mismo Docente. 
* Diseño e implementación de Programa de Inspecciones de Seguridad, que permiten identificar máquinas, equipos, herramientas e instalaciones eléctricas que no cumplen estandares. 
</t>
  </si>
  <si>
    <t>* Garantizar  mantenimiento de las herramientas utilizadas, que incluya sustituir y/o reparar los que  presenten condiciones subestandar.</t>
  </si>
  <si>
    <t xml:space="preserve"> • Garantizar que se realice  mantenimiento preventivo y correctivo de las herramientas utilizadas, de acuerdo con los informes de inspecciones y con sujeción a los manuales de uso. Adicional mantener registros de las intervenciones reallizadas en cada hoja de vida del equipo.
• Diseñar e implementar Programa de Riesgo Mecánico, que incluya entre otras actividades: Realización de Análisis de Riesgo por Oficio o Estándares de Seguridad en manejo de máquinas, equipos y herramientas, programa de observación del comportamiento, inspecciones pre operacionales, limpieza y aseo de las máquinas equipos y herramientas etc. 
• Incluir en el Programa de inspecciones locativas, identificar las herramientas que presenten condiciones inseguras y proponer medidas de corrección. 
• Garantizar que en el proceso de contratación de bienes y servicios, se identifiquen y evalúen las disposiciones relativas con el cumplimiento del sistema de gestión de seguridad y salud en el trabajo, en cumplimiento al artículo 2.2.4.6.27 del Decreto 1072 de 2015.
• Realizar seguimiento a los indicadores establecidos en los  Programas implementados  (Mantenimiento de máquinas, equipos y herramientas, Programa de Inspecciones Locativas de Seguridad y Programa de Reporte de Actos y Condiciones Inseguros). 
• Incluir en el Plan de formación y/o capacitación, temas como: Uso, limpieza y mantenimiento de máquinas, equipos y herramientas de acuerdo a su manual de fabricante, cuidado de manos, restricciones de uso por personal no experto, entre otras. 
• Implementar señalización de riesgo mecánico donde se requiera, e incluir señalizar las máquinas, equipos y herramientas averiadas o fuera de servicio.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Continuar con la divulgación de lecciones aprendidas, como resultado de investigación de accidentes de trabajo relacionados con manejo de máquinas, equipos y herramientas.
</t>
  </si>
  <si>
    <t xml:space="preserve">* Dotar a los trabajadores de protección de manos (guantes), contra riesgo mecánico. 
• Garantizar cumplimiento de matriz de elementos de protección personal implementada, en especial verificar que los elementos de protección personal  suministrados, presenten correcto almacenamiento, uso, limpieza, recambio y disposición final .  </t>
  </si>
  <si>
    <t xml:space="preserve">
* Enseñar a los alumnos como crear piezas de arte (Esculturas, pinturas, grabados etc). en yeso, madera y metal.  
Para realizar esta labor, el trabajador debe realizar corte, pintura y armado  de piezas en yeso, madera y metal. Estas actividades  las realiza utilizando herramientas manuales No motorizadas como son: martillo, formon, bisturí, segueta, entre otras. Es de anotar que las herramientas en mención, son suministradas por el mismo Docente, es decir no son de propiedad, ni suministrados por la Universidad.
Esta actividad la realiza de forma periódica, unas diez (10) vez por semestre, con una duración aproximada de dos (2) horas. </t>
  </si>
  <si>
    <t xml:space="preserve">* Enseñar a los alumnos como crear piezas de arte (Esculturas, pinturas, grabados etc).
Para realizar esta actividad, el trabajador debe manipular sustancias químicas como son: tintas, pinturas en agua y aceite, disolventes, varsol y thiner, yeso, madera, entre otras. 
La cantidad almacenada  no excede de un galon cada una, es decir son pequeñas cantidades por producto.
Esta actividad la realiza de forma periódica, unas diez (10) vez por semestre, con una duración aproximada de dos (2) horas. 
</t>
  </si>
  <si>
    <t>Exposición a liquidos, gases y vapores,  producidas por la manipulación  de sustancias químicas manipuladas.</t>
  </si>
  <si>
    <t xml:space="preserve">* Programar y asistir a salidas pedagógicas.
* Visitar los sitios donde los alumnos realizan sus prácticas profesionales, con el objetivo de realizar seguimiento.  
* Participar en reuniones y demás actividades fuera de la Sede.
Para realizar estas actividades, el trabajador(a) debe desplazarse  en transporte público y a pie fuera de la Sede. 
</t>
  </si>
  <si>
    <t>1 ,2 , 3 y zonas comunes.</t>
  </si>
  <si>
    <t>Pisos 1 ,2, 3,  incluye zonas comunes.</t>
  </si>
  <si>
    <t xml:space="preserve"> 
Permanecer dentro de las instalaciones de la Sede.</t>
  </si>
  <si>
    <t>Fenomenos Naturales</t>
  </si>
  <si>
    <t>Sismo/terremoto.</t>
  </si>
  <si>
    <t>Quemaduras, golpes, heridas, laceraciones, amputaciones, asfixia, intoxicación, politraumatismos, muerte.</t>
  </si>
  <si>
    <t xml:space="preserve">* Diseño e implementación de plan de prevención, preparación y respuesta ante emergencias, que incluye amenaza por sismo. * Realización de simulacros de evacuación, para esta amenaza identificada.  
*Presencia de área de Enfermería, ubicada a pocos metros de la  Sede.
* Programa de mantenimiento de instalaciones y equipos que soportan emergencias.  
* Convenio con empresa que presta servicios de atención de urgencias (Área protegida de Emermédica). 
* Diseño e implementación de Programa de inspecciones de seguridad, que incluye verificar que instalaciones y equipos que soportan emergencias, cumplan especificaciones técnicas y normativas establecidas. 
* Disponibilidad de mecanismo (formato para diligenciar, de forma verbal, de forma escrita vía correo electrónico),   que permite reportar actos y condiciones inseguras.
</t>
  </si>
  <si>
    <t>* Brigadistas de emergencias, ubicados en las otras Sedes cercanas de la Universidad. 
* Capacitación general de que hacer en caso de sismo, dirigido a todo el personal.</t>
  </si>
  <si>
    <t>Resolución 256 de  2014 , Resolución 2400 de 1979, Decreto 1072 de 2015, Ley 400 de 1997(NSR 98 y NSR 10 según aplique),  entre otras.</t>
  </si>
  <si>
    <t>* Verificar que en la matriz de elementos de protección personal se incluya los requeridos para el personal de Brigadistas, de acuerdo a las caracteristicas de la Emergencía que se pueda presentar.</t>
  </si>
  <si>
    <t>DOCENTE (COORDINADOR (A))</t>
  </si>
  <si>
    <t xml:space="preserve">Exponerse a los peligros derivados de un sismo, que puede incluir caída de objetos, caída de personas, incendios, derrame de líquidos, escape de gas de construcciones vecinas,  entre otras situaciones, debido entre otras cosas, a que las instalaciones de la  Sede, fue construida hace varias años y es considerada como patrimonio arquitectónico. Adicional,  la Sede se encuentra ubicada en la ciudad de Bogotá,  que es definida como zona de actividad sísmica intermedia (Apéndice A4 de  NSR 10). 
</t>
  </si>
  <si>
    <t>Participar en actividades recretativas, deportivas, culturales o de capacitación, por cuenta u Organizadas por la Institución.</t>
  </si>
  <si>
    <t>Posibilidad de sufrir lesiones por contactos, caídas y otras, durante la participación en actividades recreativas, deportivas, culturales o de capacitación, por cuenta u Organizadas por la Institución.</t>
  </si>
  <si>
    <t>Deportivos, culturales, recreativos y de capacitación.</t>
  </si>
  <si>
    <t>Golpes, heridas, contusiones, fracturas, esguinces, luxaciones, muerte.</t>
  </si>
  <si>
    <t>* Sustituir, en la medida de las posibilidades, las actividades de contacto corporal, por otras que no impliquen este contacto (ejemplo: bolos, voleibol, rana, tejo, etc.).</t>
  </si>
  <si>
    <t xml:space="preserve">• Diseñar e implementar un Manual de Participación de Colaboradores en actividades deportivas, culturales, recreativas y de capacitación, que incluya recomendaciones de prevención y control, mecanismo de información y atención de accidente de este tipo.
• Divulgar a todos los niveles de la Organización  y crear mecanismos que permitan verificar la aplicación del Manual en mención. 
• Garantizar que en el proceso de contratación de bienes y servicios para realizar las actividades  deportivas, culturales, recreativas y de capacitación, se identifiquen y evalúen las disposiciones relativas con el cumplimiento del sistema de gestión de seguridad y salud en el trabajo, en cumplimiento al artículo 2.2.4.6.27 del Decreto 1072 de 2015.
• Incluir en el Programa de inspecciones de seguridad, el verificar que los sitios donde se programen las actividades deportivas, recreativas, culturales y de capacitación, cuenten con las condiciones de seguridad requeridas (Salidas de emergencias, camillas, extintores, puntos de encuentro, zona de atención de primeros auxilios, personal de emergencias etc.) de acuerdo a la actividad realizada y previo al inicio de esta. 
• Incluir en el Plan de formación y/o capacitación, temas como: Recomendaciones al participar en eventos deportivos: realizar calentamiento previo y ejercicios finales de estiramiento, uso de ropa cómoda, hidratación constante, uso de protección solar, realizar un chequeo médico para evaluar las condiciones físicas de cada persona y recomendar la clase de deporte que pueda realizar. 
• Incentivar el uso de la herramienta para reportar actos y condiciones inseguras y realizar seguimiento al cierre de las actividades establecidas.
• Divulgar lecciones aprendidas resultantes de los accidentes de trabajo investigados, que su causa sea realizar actividad deportiva, recreativa, cultural o de capacitación.
</t>
  </si>
  <si>
    <t xml:space="preserve">* Verificar que los participantes en las actividades deportivas, recreativas, culturales y de capacitación, cuenten con los elementos  de protección requeridos (Canilleras, rodilleras, casco, tenis de caucho, guantes etc.) de acuerdo a la actividad realizada y previo al inicio de esta. 
</t>
  </si>
  <si>
    <t>DOCENTE (COORDINADOR (A)), DOCENTE,  ESTUDIANTES.</t>
  </si>
  <si>
    <t>DOCENTE (COORDINADOR (A)), DOCENTE,  ESTUDIANTES, CONTRATISTAS, VISITANTES.</t>
  </si>
  <si>
    <t>* Realización de exámenes médicos periódicos. 
* Divulgación de recomendaciones de juego limpio,  antes del inicio de las actividades.</t>
  </si>
  <si>
    <t>Realizar desplazamientos a pie,  dentro de la Sede hacia otras dependencias.</t>
  </si>
  <si>
    <t>Golpes, heridas, contusiones, fracturas, esguinces, luxaciones.</t>
  </si>
  <si>
    <t xml:space="preserve">* Presencia de elemento antideslizante en escaleras de la Sede. 
* Presencia de iluminación artificial en zonas comunes y escaleras  mediante luminarias y natural mediante ventanas,  que aportan luminancia  en las escaleras, corredores y demás zonas de circulación.  </t>
  </si>
  <si>
    <t>Fracturas.</t>
  </si>
  <si>
    <t>Resolución 2400 de 1979, NTC 4145, Ley 400 de 1997 (NSR 10).</t>
  </si>
  <si>
    <t>Posibilidad de resbalar y caer durante los desplazamientos internos,  por algunos actos y condiciones subestandar, como son, entre otros:  Escaleras sin pasamanos en ambos lados o que no cumplen las medidas minimas estandarizadas (estrechas), por algunas superficies irregulares, deslizantes, deficiencias en la iluminación, bajar las escaleras corriendo, atender en telefóno móvil mientras camina, etc.</t>
  </si>
  <si>
    <t>* Diseño e implementación de Programa de mantenimiento de instalaciones locativas, que incluye mantenimiento de superficies (pisos), escaleras etc. 
* Diseño e implementación de Programa de Inspecciones de Seguridad, que incluye verificar si las superficies (pisos), escaleras etc, cumplen estandares establecidos.
* Disponibilidad de mecanismo (formato para diligenciar, de forma verbal, de forma escrita vía correo electrónico),   que permite reportar actos y condiciones inseguras.
* Disponibilidad de Herramienta  llamada OS Ticket, que permite reportar condiciones inseguras, relacionadas con instalaciones locativas, dirigidas al Área de Planta Física.</t>
  </si>
  <si>
    <t>* Realización de capacitación en prevención de caidas a nivel, de forma lúdica, mediante juego llamado "Cazador de riesgo: resbalones y caídas en oficina", realizado en el marco de la semana de la salud.
* Suministro de recomendaciones generales de prevención por desplazamientos, durante el levantamiento de información para elaborar matriz de peligros.</t>
  </si>
  <si>
    <t xml:space="preserve">• Instalar pasamanos en ambos lados de las escaleras, , y en general garantizar que todas las escaleras cumplan los requisitos normativos incluidos en la Resolución 2400 de 1979, NTC 4145, NSR 10 y demás normas que apliquen.
* Implementar los controles de ingenieria, resultantes de las actividades de prevención realizadas (Programa de orden y aseo, Programa de Inspecciones locativas, programa de mantenimiento de instalaciones, entre otras). 
• Instalar señalización de prevención de caídas a nivel, en áreas estratégicas de la Sede como pasillos, escaleras y demás áreas de circulación.
</t>
  </si>
  <si>
    <t xml:space="preserve">
• Implementar en esta Sede, el Programa de riesgo prioritario de prevención de caídas a nivel diseñado, que incluya divulgación de un estándar para desplazamientos dentro y fuera de la Sede y un mecanismo que permita verificar que los Colaboradores directos, contratistas, estudiantes y visitantes implementen sus recomendaciones.
• Verificar que, durante las labores de aseo de las superficies de las escaleras, pasillos y demás zonas comunes de circulación, no sean aplicados elementos que causen efectos deslizantes en estas superficies (Ceras, elementos brillantes etc.).    
• Divulgar recomendaciones de uso de calzado, que incluya entre otras, usar calzado que facilite la movilidad a pie (cerrado y antideslizante), que se use bien ajustado, que, si se usa de tacón, extremar la atención al caminar para evitar caídas.  
• Implementar el Programa de inspecciones sistemáticas a las instalaciones en esta Sede, con la participación del COPASST, que permita, entre otras, identificar pisos, escaleras y demás superficies por donde se transita, que presenten alguna condición subestándar, o se identifique algún acto subestándar como por ejemplo no tomarse del pasamanos, bajar las escaleras corriendo, atender el teléfono móvil mientras se desplaza, entre otras, y proponer medidas de control. 
• Garantizar que se ejecute el Programa de mantenimiento preventivo y correctivo de instalaciones en esta Sede, que incluya escaleras, pasillos y demás zonas comunes de circulación.
• Evaluar cumplimiento de indicadores de los Programas implementados (Caídas a nivel, mantenimiento, inspecciones de seguridad entre otras) y realizar actividades de mejora continua si es necesario.
• Ampliar la información respecto del uso y ventajas de la herramienta para reportar actos y condiciones inseguras, que permita recolectar inquietudes, ideas y aportes de los trabajadores en materia de seguridad y salud en el trabajo; que incluya reporte de condiciones subestándar dentro y fuera de la Sede, como son: Cables sueltos, derrames en el piso, superficies con desnivel, falta de tapas en alcantarillas, huecos, entre otras, para que sean consideradas y atendidas por los responsables en la empresa.
• Realizar actividades de seguimiento y control al uso de señalización de piso mojado, por parte del personal responsable de aseo de las instalaciones. 
• Incluir en el Plan de formación y/o capacitación, temas como: Uso correcto de teléfono celular durante los desplazamientos, uso de calzado cubierto y verificar que este bien ajustado, reforzar las medidas de seguridad cuando se use calzado de tacón alto, mantener áreas de circulación despejadas, estar atento a las condiciones del piso, instalar aviso de piso mojado, mantener los cajones cerrados, entre otras. 
• Divulgar lecciones aprendidas resultantes de los accidentes de trabajo investigados, que su causa sea caídas a nivel.
• Instalar señalización de prevención de caídas a nivel en escaleras y zonas de circulación.
• Verificar que, en la matriz de elementos de protección personal, se incluya calzado antideslizante al personal de servicios generales.
</t>
  </si>
  <si>
    <t xml:space="preserve">Públicos (robos, atracos, asaltos,
atentados, de orden público,
etc.) </t>
  </si>
  <si>
    <r>
      <rPr>
        <b/>
        <sz val="11"/>
        <rFont val="Verdana"/>
        <family val="2"/>
      </rPr>
      <t>•</t>
    </r>
    <r>
      <rPr>
        <sz val="11"/>
        <rFont val="Verdana"/>
        <family val="2"/>
      </rPr>
      <t xml:space="preserve"> Divulgación de recomendaciones generales de seguridad.</t>
    </r>
  </si>
  <si>
    <t>* Cuidar los recursos físicos y de información que le sean asignados, buscando su adecuada  administración  ante posibles riesgos que la afecten.</t>
  </si>
  <si>
    <t xml:space="preserve">Posibilidad de hurto de bienes, equipos y pertenencias apreciables en dinero, del personal directo, contratista, estudiantes y/o visitantes; dentro o fuera de la Sede. </t>
  </si>
  <si>
    <t xml:space="preserve">
• Aseguramiento contra robo de algunos bienes y equipos de la Sede. 
* Presencia de mecanismo para apertura de puerta principal, mediante electroimán.</t>
  </si>
  <si>
    <t>• Ubicación de vigilante en la portería principal, los días sábados, que realiza el control del personal que ingresa por la portería.
* Disponibilidad de mecanismo (formato para diligenciar, de forma verbal, de forma escrita vía correo electrónico),   que permite reportar actos y condiciones inseguras.
.</t>
  </si>
  <si>
    <t>DOCENTE (COORDINADOR (A)), DOCENTE.</t>
  </si>
  <si>
    <t xml:space="preserve">
• Validar la instalación de guayas, anclajes  o algún otro mecanismo que impida sustraer los bienes o equipos de la Sede, de los bienes que no cuenten con este mecanismo.
•  Validar la instalación de mecanismo que pueda ser accionado en caso de emergencia por riesgo público y que permita dar aviso oportuno (alarma sonora/botón de pánico u otras). 
</t>
  </si>
  <si>
    <t xml:space="preserve">
• Diseñar, divulgar e implementar un Protocolo de actuación antes, durante  y después de un evento público como agresión física, hurto, amenaza, etc. 
• Publicar listado de grupos de apoyo externo, que incluya Cuadrante de Policía y datos del Responsable de empresa de vigilancía. 
*Incluir en el plan de prevención, preparación y respuesta ante emergencias, la amenaza por riesgo público por  agresión física, hurto, amenaza, etc. 
• Realizar simulacros periódicos de evacuación por amenaza de evento público como agresión física, hurto, amenaza, etc.,  evaluar el ejercicio e incluir seguimiento a la implementación de las recomendaciones resultantes de esta.
• Verificar de forma periódica el funcionamiento, conectividad y capacidad de respuesta de los elementos que soportan riesgo público (Botones de pánico, circuito cerrado de televisión etc), y dejar evidencia de este control.  
• Continuar con la  verificación del cumplimiento del SG-SST y demás legislación aplicable, por parte de la empresa de vigilancia que presta el servicio de vigilancia y mantenimiento de elementos que soportan riesgo público (Botones de pánico, circuito cerrado de televisión etc), en la Sede. 
• Incluir en  el Plan de formación y/o capacitación, temas de prevención del riesgo público como: Que hacer en caso de amenaza de hurto o agresión física o verbal, estrategias de persuasión, como manejar situaciones con personas agresivas, entre otros temas. 
• Garantizar cumplimiento a Resolución 312 de 2019, que incluya capacitación para la atención de emergencias básicas (primeros auxilios, contra incendios y evacuación), dirigido a todo el personal de la Sede (Administrativos, Docentes, Estudiantes, contratistas, visitantes, etc.). 
• Continuar con la implementación  del Programa de inspecciones sistemáticas a las instalaciones, maquinaria o equipos en esta Sede, con la participación del COPASST, que permita, entre otras, identificar equipos que soportan riesgo público (Botones de pánico, circuito cerrado de televisión, alarmas etc), que presenten condiciones subestandar y proponer medidas de control.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t>
  </si>
  <si>
    <t>* Presencia de equipos para la atención de emergencias como son: Extintores,  botiquin de primeros auxilios,  alarma para emergencias,  entre otras, todos estos elementos ubicados en áreas estratégicas de la Sede.</t>
  </si>
  <si>
    <t>• Instalar señalización de emergencias.
• Instalar pasamanos en ambos lados de las escaleras, y en general garantizar que todas las escaleras cumplan los requisitos normativos incluidos en la Resolución 2400 de 1979, NTC 4145, NSR 10 y demás normas que apliquen.
• Publicar planos de evacuación de la Sede, que incluya como mínimo: Localización de todos los recorridos de evacuación: principales, secundarios y accesibles, localización de las salidas, localización de todos los medios manuales de protección contra incendios y los sistemas de alerta y alarma, localización de las zonas de refugio y puntos de reunión, instrucciones de actuación en caso de emergencia, entre otras.</t>
  </si>
  <si>
    <t xml:space="preserve">• Garantizar cumplimiento al numeral 2.2.4.6.25 del Decreto 1072 de 2015, Resolución 1016 de 1989 y demás legislación aplicables al peligro de emergencias.
• Diseñar, implementar aprobar, evaluar, actualizar y auditar de forma periódica reglamentaria el Plan de prevención, preparación y respuesta ante emergencias de la Sede, que incluya amenaza por sismo.
• Publicar en lugares estratégicos de la Sede, el directorio de grupos de apoyo externo y mantener su contenido actualizado.
* Garantizar dotación minima para atención de emergencias, que incluya entre otras,  tabla espinal larga (Camilla), 
• Verificar funcionamiento, conectividad y capacidad de respuesta de los equipos que soportan emergencias y dejar evidencia de este control.
• Garantizar que, en el proceso de compra de bienes y servicios para emergencias, se identifiquen y evalúen las disposiciones relativas al cumplimiento del sistema de gestión de seguridad y salud en el trabajo, en cumplimiento al artículo 2.2.4.6.27 del Decreto 1072 de 2015.
 Diseñar e implementar estrategias que permitan facilitar los procesos de aprendizaje dirigidos a los Brigadistas, como son, entre otros: Acercamiento con organismos de emergencias de la localidad como son bomberos y defensa civil, formación virtual ofrecida por IDIGER (Primer respondiente), defensa civil, ARL SURA, aplicaciones móviles para emergencias (Cruz Roja), etc.
• Continuar el Programa de inspecciones sistemáticas a las instalaciones, maquinaria o equipos en esta Sede, con la participación del COPASST y Brigadistas de Emergencias, que permita, entre otras, identificar equipos que soportan emergencias y demás que impacten el peligro por sismo, que presenten condiciones subestandar y proponer medidas de control.
• Continuar con la ejecución del Programa de mantenimiento preventivo y correctivo de instalaciones, equipos y herramientas, que incluya los que soportan emergencias.
• Instalar iluminación para emergencias, que cubra los medios de evacuación de la Sede.
• Continuar realizando simulacros periódicos de evacuación para esta amenaza identificada, realizar evaluación del ejercicio y realizar seguimiento a la implementación de las recomendaciones resultantes de esta.
• Garantizar que se mantenga conformada la Brigada de emergencias con mínimo el 20% de la población laboral, en cumplimiento a numeral 5.2. de la Resolución 256 de 2014 de la Unidad Administrativa Especial de Dirección Nacional de Bomberos y en general implementar las actividades requeridas en este Resolución y otra legislación que aplique.
• Diseñar e implementar mecanismo que permita mantener información actualizada de los Colaboradores y estudiantes en caso de emergencias, que incluya datos de algún familiar o asistente en caso de emergencia, tipo de sangre (RH), cuidados u observaciones especiales (alergias, patologías permanentes etc.).
• Diseñar, implementar y divulgar mecanismo que permita informar a la población visitante, estudiantes, contratistas, proveedores etc., sobre qué hacer en caso de emergencia, puntos de encuentro, alarma etc. y dejar evidencia escrita de su comprensión mediante firma, antes del ingreso a las instalaciones.
• En los lugares en los que estén situados los equipos de emergencia como extintores y camillas, en las instalaciones de protección contra incendios de utilización manual y en los tableros de distribución del alumbrado, la iluminancia horizontal será mínimo de 5 lux a la altura del plano de uso (Numeral d, articulo 17.1 Resolución 90708 de 2013 (RETIE). </t>
  </si>
  <si>
    <r>
      <rPr>
        <b/>
        <sz val="11"/>
        <color theme="1"/>
        <rFont val="Arial"/>
        <family val="2"/>
      </rPr>
      <t xml:space="preserve">                                                               OBSERVACIONES </t>
    </r>
    <r>
      <rPr>
        <sz val="11"/>
        <color theme="1"/>
        <rFont val="Arial"/>
        <family val="2"/>
      </rPr>
      <t xml:space="preserve">
1.  El personal contratista de servicios generales y vigilancia, que labora en la Sede de forma permanente, debe elaborar la Matriz IPEVR en formato y metodología propia, se puede elaborar en conjunto (Universidad y Contratista), pero el responsable de la elaboración, implementación y seguimiento, es el contratista. 
2. Para valorar el riesgo psicosocial , se recomienda trasladar el resultado de la batería aplicada, según Resolución 2646 de 2008, cuando esta sea aplicada.
3. Tener en cuenta las observaciones descritas en la columna "BC", de este formato.</t>
    </r>
  </si>
  <si>
    <t xml:space="preserve">VIGILANTE, (CONTRATISTA), SOLO LOS DÍAS SÁBADOS  </t>
  </si>
  <si>
    <t xml:space="preserve">Elaborado por:
ARL SURA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</si>
</sst>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Arial"/>
      <family val="2"/>
    </font>
    <font>
      <b/>
      <sz val="11"/>
      <color theme="1"/>
      <name val="Arial"/>
      <family val="2"/>
    </font>
    <font>
      <b/>
      <sz val="11"/>
      <name val="Arial"/>
      <family val="2"/>
    </font>
    <font>
      <b/>
      <sz val="12"/>
      <name val="Arial"/>
      <family val="2"/>
    </font>
    <font>
      <b/>
      <sz val="14"/>
      <name val="Arial"/>
      <family val="2"/>
    </font>
    <font>
      <b/>
      <sz val="10"/>
      <name val="Arial"/>
      <family val="2"/>
    </font>
    <font>
      <sz val="10"/>
      <name val="Arial"/>
      <family val="2"/>
    </font>
    <font>
      <b/>
      <sz val="10"/>
      <color theme="1"/>
      <name val="Arial"/>
      <family val="2"/>
    </font>
    <font>
      <b/>
      <sz val="11"/>
      <color theme="1"/>
      <name val="Calibri"/>
      <family val="2"/>
      <scheme val="minor"/>
    </font>
    <font>
      <sz val="11"/>
      <name val="Arial"/>
      <family val="2"/>
    </font>
    <font>
      <b/>
      <sz val="18"/>
      <color theme="1"/>
      <name val="Arial"/>
      <family val="2"/>
    </font>
    <font>
      <sz val="20"/>
      <name val="Arial"/>
      <family val="2"/>
    </font>
    <font>
      <sz val="11"/>
      <name val="Verdana"/>
      <family val="2"/>
    </font>
    <font>
      <b/>
      <sz val="11"/>
      <name val="Verdana"/>
      <family val="2"/>
    </font>
    <font>
      <b/>
      <sz val="22"/>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5" tint="0.3999450666829432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07">
    <xf numFmtId="0" fontId="0" fillId="0" borderId="0" xfId="0"/>
    <xf numFmtId="0" fontId="1" fillId="0" borderId="0" xfId="0" applyFont="1" applyAlignment="1" applyProtection="1">
      <alignment horizontal="center" vertical="center" wrapText="1"/>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Border="1"/>
    <xf numFmtId="0" fontId="1" fillId="0" borderId="1" xfId="0" applyFont="1" applyBorder="1"/>
    <xf numFmtId="0" fontId="2" fillId="0" borderId="1" xfId="0" applyFont="1" applyBorder="1"/>
    <xf numFmtId="0" fontId="1" fillId="0" borderId="0" xfId="0" applyFont="1" applyBorder="1"/>
    <xf numFmtId="0" fontId="1" fillId="3" borderId="0" xfId="0" applyFont="1" applyFill="1" applyAlignment="1" applyProtection="1">
      <alignment horizontal="center" vertical="center" wrapText="1"/>
    </xf>
    <xf numFmtId="0" fontId="1" fillId="4" borderId="0" xfId="0" applyFont="1" applyFill="1" applyAlignment="1" applyProtection="1">
      <alignment horizontal="center" vertical="center" wrapText="1"/>
    </xf>
    <xf numFmtId="0" fontId="1" fillId="5" borderId="0" xfId="0" applyFont="1" applyFill="1" applyAlignment="1" applyProtection="1">
      <alignment horizontal="center" vertical="center" wrapText="1"/>
    </xf>
    <xf numFmtId="0" fontId="5" fillId="0" borderId="0" xfId="0" applyFont="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 xfId="0" applyFont="1" applyBorder="1" applyAlignment="1">
      <alignment horizontal="center" vertical="center"/>
    </xf>
    <xf numFmtId="0" fontId="1" fillId="4"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6" fillId="0" borderId="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1" fontId="0" fillId="0" borderId="11" xfId="0" applyNumberFormat="1" applyBorder="1" applyAlignment="1">
      <alignment horizontal="center"/>
    </xf>
    <xf numFmtId="1" fontId="0" fillId="0" borderId="18" xfId="0" applyNumberFormat="1" applyBorder="1" applyAlignment="1">
      <alignment horizontal="center"/>
    </xf>
    <xf numFmtId="0" fontId="10" fillId="0" borderId="1" xfId="0" applyFont="1" applyBorder="1"/>
    <xf numFmtId="0" fontId="2" fillId="2"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textRotation="90" wrapText="1"/>
    </xf>
    <xf numFmtId="0" fontId="2" fillId="5" borderId="1" xfId="0" applyFont="1" applyFill="1" applyBorder="1" applyAlignment="1" applyProtection="1">
      <alignment horizontal="center" vertical="center" textRotation="90" wrapText="1"/>
    </xf>
    <xf numFmtId="0" fontId="2" fillId="4" borderId="1" xfId="0" applyFont="1" applyFill="1" applyBorder="1" applyAlignment="1" applyProtection="1">
      <alignment horizontal="center" vertical="center" textRotation="90" wrapText="1"/>
    </xf>
    <xf numFmtId="0" fontId="2" fillId="4"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textRotation="90" wrapText="1"/>
    </xf>
    <xf numFmtId="0" fontId="1" fillId="0" borderId="1" xfId="0" applyFont="1" applyBorder="1" applyAlignment="1" applyProtection="1">
      <alignment horizontal="justify" vertical="center" wrapText="1"/>
    </xf>
    <xf numFmtId="0" fontId="1" fillId="3" borderId="1" xfId="0" applyFont="1" applyFill="1" applyBorder="1" applyAlignment="1" applyProtection="1">
      <alignment horizontal="center" vertical="center" wrapText="1"/>
    </xf>
    <xf numFmtId="0" fontId="1" fillId="0" borderId="0" xfId="0" applyFont="1" applyAlignment="1" applyProtection="1">
      <alignment horizontal="justify" vertical="center" wrapText="1"/>
    </xf>
    <xf numFmtId="0" fontId="13" fillId="0" borderId="3" xfId="0" applyFont="1" applyBorder="1" applyAlignment="1" applyProtection="1">
      <alignment horizontal="justify" vertical="center" wrapText="1"/>
      <protection locked="0"/>
    </xf>
    <xf numFmtId="0" fontId="13" fillId="0" borderId="3" xfId="0" applyFont="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2" fillId="6" borderId="29"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 fillId="0" borderId="33" xfId="0" applyFont="1" applyBorder="1" applyAlignment="1" applyProtection="1">
      <alignment horizontal="center" vertical="center" wrapText="1"/>
    </xf>
    <xf numFmtId="0" fontId="13" fillId="0" borderId="1" xfId="0" applyFont="1" applyBorder="1" applyAlignment="1" applyProtection="1">
      <alignment horizontal="justify" vertical="center" wrapText="1"/>
      <protection locked="0"/>
    </xf>
    <xf numFmtId="0" fontId="13" fillId="0" borderId="1" xfId="0" applyFont="1" applyBorder="1" applyAlignment="1" applyProtection="1">
      <alignment horizontal="center" vertical="center" wrapText="1"/>
      <protection locked="0"/>
    </xf>
    <xf numFmtId="0" fontId="13" fillId="0" borderId="3" xfId="0" applyFont="1" applyFill="1" applyBorder="1" applyAlignment="1" applyProtection="1">
      <alignment horizontal="justify" vertical="center" wrapText="1"/>
      <protection locked="0"/>
    </xf>
    <xf numFmtId="0" fontId="13" fillId="0" borderId="3" xfId="0" applyFont="1" applyBorder="1" applyAlignment="1" applyProtection="1">
      <alignment horizontal="justify" vertical="top" wrapText="1"/>
      <protection locked="0"/>
    </xf>
    <xf numFmtId="0" fontId="1" fillId="0" borderId="2" xfId="0" applyFont="1" applyFill="1" applyBorder="1" applyAlignment="1" applyProtection="1">
      <alignment horizontal="justify" vertical="center" wrapText="1"/>
    </xf>
    <xf numFmtId="0" fontId="13" fillId="0" borderId="3" xfId="0" applyFont="1" applyFill="1" applyBorder="1" applyAlignment="1" applyProtection="1">
      <alignment horizontal="justify" vertical="top" wrapText="1"/>
      <protection locked="0"/>
    </xf>
    <xf numFmtId="0" fontId="1" fillId="0" borderId="1" xfId="0" applyFont="1" applyFill="1" applyBorder="1" applyAlignment="1" applyProtection="1">
      <alignment horizontal="justify" vertical="center" wrapText="1"/>
    </xf>
    <xf numFmtId="0" fontId="13" fillId="0" borderId="3" xfId="0" applyFont="1" applyBorder="1" applyAlignment="1" applyProtection="1">
      <alignment horizontal="justify" wrapText="1"/>
      <protection locked="0"/>
    </xf>
    <xf numFmtId="0" fontId="13" fillId="0" borderId="1" xfId="0" applyFont="1" applyFill="1" applyBorder="1" applyAlignment="1" applyProtection="1">
      <alignment horizontal="justify" vertical="center" wrapText="1"/>
      <protection locked="0"/>
    </xf>
    <xf numFmtId="0" fontId="1" fillId="4" borderId="1"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23"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2" fillId="6" borderId="34" xfId="0" applyFont="1" applyFill="1" applyBorder="1" applyAlignment="1" applyProtection="1">
      <alignment horizontal="center" vertical="center" wrapText="1"/>
    </xf>
    <xf numFmtId="0" fontId="2" fillId="6" borderId="35" xfId="0" applyFont="1" applyFill="1" applyBorder="1" applyAlignment="1" applyProtection="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2" borderId="2" xfId="0" applyFont="1" applyFill="1" applyBorder="1" applyAlignment="1" applyProtection="1">
      <alignment horizontal="center" vertical="center" textRotation="90" wrapText="1"/>
    </xf>
    <xf numFmtId="0" fontId="2" fillId="2" borderId="3" xfId="0" applyFont="1" applyFill="1" applyBorder="1" applyAlignment="1" applyProtection="1">
      <alignment horizontal="center" vertical="center" textRotation="90"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14" fontId="12" fillId="0" borderId="27" xfId="0" applyNumberFormat="1" applyFont="1" applyFill="1" applyBorder="1" applyAlignment="1" applyProtection="1">
      <alignment horizontal="center" vertical="center" wrapText="1"/>
    </xf>
    <xf numFmtId="14" fontId="12" fillId="0" borderId="28" xfId="0" applyNumberFormat="1" applyFont="1" applyFill="1" applyBorder="1" applyAlignment="1" applyProtection="1">
      <alignment horizontal="center" vertical="center" wrapText="1"/>
    </xf>
    <xf numFmtId="14" fontId="12" fillId="0" borderId="29" xfId="0" applyNumberFormat="1"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 fontId="7" fillId="0" borderId="16" xfId="0" applyNumberFormat="1" applyFont="1" applyBorder="1" applyAlignment="1">
      <alignment horizontal="center" vertical="center"/>
    </xf>
    <xf numFmtId="1" fontId="7" fillId="0" borderId="17" xfId="0" applyNumberFormat="1" applyFont="1" applyBorder="1" applyAlignment="1">
      <alignment horizontal="center" vertical="center"/>
    </xf>
    <xf numFmtId="1" fontId="7" fillId="0" borderId="4" xfId="0" applyNumberFormat="1" applyFont="1" applyBorder="1" applyAlignment="1">
      <alignment horizontal="center" vertical="center"/>
    </xf>
    <xf numFmtId="1" fontId="7" fillId="0" borderId="5" xfId="0" applyNumberFormat="1" applyFont="1" applyBorder="1" applyAlignment="1">
      <alignment horizontal="center" vertical="center"/>
    </xf>
    <xf numFmtId="0" fontId="4" fillId="0" borderId="0" xfId="0" applyFont="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15" fillId="0" borderId="4"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3">
                <a:lumMod val="60000"/>
                <a:lumOff val="40000"/>
              </a:schemeClr>
            </a:solidFill>
            <a:ln>
              <a:solidFill>
                <a:schemeClr val="accent3">
                  <a:lumMod val="50000"/>
                </a:schemeClr>
              </a:solidFill>
            </a:ln>
            <a:effectLst>
              <a:outerShdw blurRad="50800" dist="50800" dir="5400000" algn="ctr" rotWithShape="0">
                <a:schemeClr val="accent3">
                  <a:lumMod val="60000"/>
                  <a:lumOff val="40000"/>
                </a:schemeClr>
              </a:outerShdw>
            </a:effectLst>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Indicador!$C$6:$C$12</c:f>
              <c:numCache>
                <c:formatCode>General</c:formatCode>
                <c:ptCount val="7"/>
                <c:pt idx="0">
                  <c:v>0</c:v>
                </c:pt>
                <c:pt idx="1">
                  <c:v>2250</c:v>
                </c:pt>
                <c:pt idx="2">
                  <c:v>600</c:v>
                </c:pt>
                <c:pt idx="3">
                  <c:v>0</c:v>
                </c:pt>
                <c:pt idx="4">
                  <c:v>100</c:v>
                </c:pt>
                <c:pt idx="5">
                  <c:v>2880</c:v>
                </c:pt>
                <c:pt idx="6">
                  <c:v>125</c:v>
                </c:pt>
              </c:numCache>
            </c:numRef>
          </c:val>
          <c:extLst xmlns:c16r2="http://schemas.microsoft.com/office/drawing/2015/06/chart">
            <c:ext xmlns:c16="http://schemas.microsoft.com/office/drawing/2014/chart" uri="{C3380CC4-5D6E-409C-BE32-E72D297353CC}">
              <c16:uniqueId val="{00000000-2CE7-4BCF-8498-9E4C0F94F72E}"/>
            </c:ext>
          </c:extLst>
        </c:ser>
        <c:ser>
          <c:idx val="1"/>
          <c:order val="1"/>
          <c:spPr>
            <a:solidFill>
              <a:schemeClr val="accent2">
                <a:lumMod val="60000"/>
                <a:lumOff val="40000"/>
              </a:schemeClr>
            </a:solidFill>
            <a:ln>
              <a:solidFill>
                <a:schemeClr val="accent2">
                  <a:lumMod val="75000"/>
                </a:schemeClr>
              </a:solidFill>
            </a:ln>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Indicador!$D$6:$D$12</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1-2CE7-4BCF-8498-9E4C0F94F72E}"/>
            </c:ext>
          </c:extLst>
        </c:ser>
        <c:dLbls>
          <c:showLegendKey val="0"/>
          <c:showVal val="0"/>
          <c:showCatName val="0"/>
          <c:showSerName val="0"/>
          <c:showPercent val="0"/>
          <c:showBubbleSize val="0"/>
        </c:dLbls>
        <c:gapWidth val="150"/>
        <c:shape val="box"/>
        <c:axId val="227057776"/>
        <c:axId val="227057216"/>
        <c:axId val="0"/>
      </c:bar3DChart>
      <c:catAx>
        <c:axId val="227057776"/>
        <c:scaling>
          <c:orientation val="minMax"/>
        </c:scaling>
        <c:delete val="0"/>
        <c:axPos val="b"/>
        <c:numFmt formatCode="General" sourceLinked="0"/>
        <c:majorTickMark val="out"/>
        <c:minorTickMark val="none"/>
        <c:tickLblPos val="nextTo"/>
        <c:crossAx val="227057216"/>
        <c:crossesAt val="0"/>
        <c:auto val="1"/>
        <c:lblAlgn val="ctr"/>
        <c:lblOffset val="100"/>
        <c:noMultiLvlLbl val="0"/>
      </c:catAx>
      <c:valAx>
        <c:axId val="227057216"/>
        <c:scaling>
          <c:orientation val="minMax"/>
          <c:min val="0"/>
        </c:scaling>
        <c:delete val="0"/>
        <c:axPos val="l"/>
        <c:majorGridlines/>
        <c:numFmt formatCode="General" sourceLinked="1"/>
        <c:majorTickMark val="out"/>
        <c:minorTickMark val="none"/>
        <c:tickLblPos val="nextTo"/>
        <c:crossAx val="22705777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81643</xdr:rowOff>
    </xdr:from>
    <xdr:to>
      <xdr:col>6</xdr:col>
      <xdr:colOff>285750</xdr:colOff>
      <xdr:row>0</xdr:row>
      <xdr:rowOff>989239</xdr:rowOff>
    </xdr:to>
    <xdr:pic>
      <xdr:nvPicPr>
        <xdr:cNvPr id="6" name="Imagen 5" descr="Descripción: Macintosh HD:Users:ComunicacionesyMarcadeo:Desktop:2015:Febrero:10. membrete acreditacion-0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643"/>
          <a:ext cx="5320393" cy="907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13</xdr:row>
      <xdr:rowOff>15240</xdr:rowOff>
    </xdr:from>
    <xdr:to>
      <xdr:col>7</xdr:col>
      <xdr:colOff>0</xdr:colOff>
      <xdr:row>30</xdr:row>
      <xdr:rowOff>60960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144780</xdr:colOff>
      <xdr:row>0</xdr:row>
      <xdr:rowOff>160020</xdr:rowOff>
    </xdr:from>
    <xdr:to>
      <xdr:col>8</xdr:col>
      <xdr:colOff>335280</xdr:colOff>
      <xdr:row>19</xdr:row>
      <xdr:rowOff>141357</xdr:rowOff>
    </xdr:to>
    <xdr:pic>
      <xdr:nvPicPr>
        <xdr:cNvPr id="2" name="1 Imagen"/>
        <xdr:cNvPicPr>
          <a:picLocks noChangeAspect="1"/>
        </xdr:cNvPicPr>
      </xdr:nvPicPr>
      <xdr:blipFill>
        <a:blip xmlns:r="http://schemas.openxmlformats.org/officeDocument/2006/relationships" r:embed="rId1"/>
        <a:stretch>
          <a:fillRect/>
        </a:stretch>
      </xdr:blipFill>
      <xdr:spPr>
        <a:xfrm>
          <a:off x="144780" y="160020"/>
          <a:ext cx="6530340" cy="3456057"/>
        </a:xfrm>
        <a:prstGeom prst="rect">
          <a:avLst/>
        </a:prstGeom>
      </xdr:spPr>
    </xdr:pic>
    <xdr:clientData/>
  </xdr:twoCellAnchor>
  <xdr:twoCellAnchor editAs="oneCell">
    <xdr:from>
      <xdr:col>0</xdr:col>
      <xdr:colOff>152400</xdr:colOff>
      <xdr:row>21</xdr:row>
      <xdr:rowOff>74042</xdr:rowOff>
    </xdr:from>
    <xdr:to>
      <xdr:col>8</xdr:col>
      <xdr:colOff>426720</xdr:colOff>
      <xdr:row>44</xdr:row>
      <xdr:rowOff>152399</xdr:rowOff>
    </xdr:to>
    <xdr:pic>
      <xdr:nvPicPr>
        <xdr:cNvPr id="3" name="2 Imagen"/>
        <xdr:cNvPicPr>
          <a:picLocks noChangeAspect="1"/>
        </xdr:cNvPicPr>
      </xdr:nvPicPr>
      <xdr:blipFill>
        <a:blip xmlns:r="http://schemas.openxmlformats.org/officeDocument/2006/relationships" r:embed="rId2"/>
        <a:stretch>
          <a:fillRect/>
        </a:stretch>
      </xdr:blipFill>
      <xdr:spPr>
        <a:xfrm>
          <a:off x="152400" y="3914522"/>
          <a:ext cx="6614160" cy="4284597"/>
        </a:xfrm>
        <a:prstGeom prst="rect">
          <a:avLst/>
        </a:prstGeom>
      </xdr:spPr>
    </xdr:pic>
    <xdr:clientData/>
  </xdr:twoCellAnchor>
  <xdr:twoCellAnchor editAs="oneCell">
    <xdr:from>
      <xdr:col>0</xdr:col>
      <xdr:colOff>129540</xdr:colOff>
      <xdr:row>45</xdr:row>
      <xdr:rowOff>167640</xdr:rowOff>
    </xdr:from>
    <xdr:to>
      <xdr:col>8</xdr:col>
      <xdr:colOff>342900</xdr:colOff>
      <xdr:row>75</xdr:row>
      <xdr:rowOff>106680</xdr:rowOff>
    </xdr:to>
    <xdr:pic>
      <xdr:nvPicPr>
        <xdr:cNvPr id="4" name="3 Imagen"/>
        <xdr:cNvPicPr>
          <a:picLocks noChangeAspect="1"/>
        </xdr:cNvPicPr>
      </xdr:nvPicPr>
      <xdr:blipFill>
        <a:blip xmlns:r="http://schemas.openxmlformats.org/officeDocument/2006/relationships" r:embed="rId3"/>
        <a:stretch>
          <a:fillRect/>
        </a:stretch>
      </xdr:blipFill>
      <xdr:spPr>
        <a:xfrm>
          <a:off x="129540" y="8397240"/>
          <a:ext cx="6553200" cy="5425440"/>
        </a:xfrm>
        <a:prstGeom prst="rect">
          <a:avLst/>
        </a:prstGeom>
      </xdr:spPr>
    </xdr:pic>
    <xdr:clientData/>
  </xdr:twoCellAnchor>
  <xdr:twoCellAnchor editAs="oneCell">
    <xdr:from>
      <xdr:col>0</xdr:col>
      <xdr:colOff>121920</xdr:colOff>
      <xdr:row>77</xdr:row>
      <xdr:rowOff>82690</xdr:rowOff>
    </xdr:from>
    <xdr:to>
      <xdr:col>8</xdr:col>
      <xdr:colOff>243840</xdr:colOff>
      <xdr:row>101</xdr:row>
      <xdr:rowOff>76199</xdr:rowOff>
    </xdr:to>
    <xdr:pic>
      <xdr:nvPicPr>
        <xdr:cNvPr id="5" name="4 Imagen"/>
        <xdr:cNvPicPr>
          <a:picLocks noChangeAspect="1"/>
        </xdr:cNvPicPr>
      </xdr:nvPicPr>
      <xdr:blipFill>
        <a:blip xmlns:r="http://schemas.openxmlformats.org/officeDocument/2006/relationships" r:embed="rId4"/>
        <a:stretch>
          <a:fillRect/>
        </a:stretch>
      </xdr:blipFill>
      <xdr:spPr>
        <a:xfrm>
          <a:off x="121920" y="14164450"/>
          <a:ext cx="6461760" cy="4382629"/>
        </a:xfrm>
        <a:prstGeom prst="rect">
          <a:avLst/>
        </a:prstGeom>
      </xdr:spPr>
    </xdr:pic>
    <xdr:clientData/>
  </xdr:twoCellAnchor>
  <xdr:twoCellAnchor editAs="oneCell">
    <xdr:from>
      <xdr:col>0</xdr:col>
      <xdr:colOff>129540</xdr:colOff>
      <xdr:row>102</xdr:row>
      <xdr:rowOff>137160</xdr:rowOff>
    </xdr:from>
    <xdr:to>
      <xdr:col>8</xdr:col>
      <xdr:colOff>320040</xdr:colOff>
      <xdr:row>111</xdr:row>
      <xdr:rowOff>84768</xdr:rowOff>
    </xdr:to>
    <xdr:pic>
      <xdr:nvPicPr>
        <xdr:cNvPr id="6" name="5 Imagen"/>
        <xdr:cNvPicPr>
          <a:picLocks noChangeAspect="1"/>
        </xdr:cNvPicPr>
      </xdr:nvPicPr>
      <xdr:blipFill>
        <a:blip xmlns:r="http://schemas.openxmlformats.org/officeDocument/2006/relationships" r:embed="rId5"/>
        <a:stretch>
          <a:fillRect/>
        </a:stretch>
      </xdr:blipFill>
      <xdr:spPr>
        <a:xfrm>
          <a:off x="129540" y="18790920"/>
          <a:ext cx="6530340" cy="15935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2"/>
  <sheetViews>
    <sheetView tabSelected="1" view="pageBreakPreview" zoomScale="50" zoomScaleNormal="70" zoomScaleSheetLayoutView="50" workbookViewId="0">
      <selection activeCell="R4" sqref="R4:S4"/>
    </sheetView>
  </sheetViews>
  <sheetFormatPr baseColWidth="10" defaultColWidth="11.5703125" defaultRowHeight="14.25" x14ac:dyDescent="0.25"/>
  <cols>
    <col min="1" max="1" width="67.7109375" style="1" customWidth="1"/>
    <col min="2" max="2" width="13.42578125" style="1" customWidth="1"/>
    <col min="3" max="3" width="31.7109375" style="1" customWidth="1"/>
    <col min="4" max="4" width="46.7109375" style="1" customWidth="1"/>
    <col min="5" max="5" width="17.42578125" style="1" customWidth="1"/>
    <col min="6" max="7" width="4.7109375" style="1" customWidth="1"/>
    <col min="8" max="8" width="29.5703125" style="1" customWidth="1"/>
    <col min="9" max="9" width="19" style="1" customWidth="1"/>
    <col min="10" max="10" width="19.7109375" style="1" customWidth="1"/>
    <col min="11" max="11" width="24.28515625" style="1" customWidth="1"/>
    <col min="12" max="14" width="35.85546875" style="1" customWidth="1"/>
    <col min="15" max="15" width="10.28515625" style="9" customWidth="1"/>
    <col min="16" max="16" width="10.28515625" style="11" customWidth="1"/>
    <col min="17" max="17" width="10.28515625" style="10" customWidth="1"/>
    <col min="18" max="18" width="10.28515625" style="11" customWidth="1"/>
    <col min="19" max="19" width="10.28515625" style="10" customWidth="1"/>
    <col min="20" max="20" width="10.28515625" style="11" customWidth="1"/>
    <col min="21" max="21" width="10.28515625" style="10" customWidth="1"/>
    <col min="22" max="22" width="10.28515625" style="11" customWidth="1"/>
    <col min="23" max="23" width="10.28515625" style="10" customWidth="1"/>
    <col min="24" max="24" width="10.28515625" style="11" customWidth="1"/>
    <col min="25" max="25" width="10.28515625" style="10" customWidth="1"/>
    <col min="26" max="26" width="10.28515625" style="11" customWidth="1"/>
    <col min="27" max="27" width="10.28515625" style="10" customWidth="1"/>
    <col min="28" max="28" width="10.28515625" style="11" customWidth="1"/>
    <col min="29" max="29" width="21.28515625" style="10" customWidth="1"/>
    <col min="30" max="30" width="21.28515625" style="11" customWidth="1"/>
    <col min="31" max="32" width="5.7109375" style="1" customWidth="1"/>
    <col min="33" max="34" width="22.5703125" style="1" customWidth="1"/>
    <col min="35" max="36" width="23.5703125" style="1" customWidth="1"/>
    <col min="37" max="37" width="30.7109375" style="1" customWidth="1"/>
    <col min="38" max="38" width="124" style="1" customWidth="1"/>
    <col min="39" max="39" width="23.140625" style="1" customWidth="1"/>
    <col min="40" max="40" width="3.85546875" style="1" customWidth="1"/>
    <col min="41" max="41" width="4" style="1" customWidth="1"/>
    <col min="42" max="42" width="3.85546875" style="1" customWidth="1"/>
    <col min="43" max="43" width="3.5703125" style="1" customWidth="1"/>
    <col min="44" max="47" width="3.7109375" style="1" customWidth="1"/>
    <col min="48" max="48" width="4.28515625" style="1" customWidth="1"/>
    <col min="49" max="49" width="4" style="1" customWidth="1"/>
    <col min="50" max="50" width="3.7109375" style="1" customWidth="1"/>
    <col min="51" max="51" width="4" style="1" customWidth="1"/>
    <col min="52" max="52" width="3.85546875" style="1" customWidth="1"/>
    <col min="53" max="54" width="17.42578125" style="1" customWidth="1"/>
    <col min="55" max="55" width="24" style="1" customWidth="1"/>
    <col min="56" max="16384" width="11.5703125" style="1"/>
  </cols>
  <sheetData>
    <row r="1" spans="1:55" ht="79.900000000000006" customHeight="1" thickBot="1" x14ac:dyDescent="0.3">
      <c r="A1" s="72"/>
      <c r="B1" s="72"/>
      <c r="C1" s="72"/>
      <c r="D1" s="72"/>
      <c r="E1" s="72"/>
      <c r="F1" s="72"/>
      <c r="G1" s="72"/>
      <c r="H1" s="104" t="s">
        <v>155</v>
      </c>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6"/>
      <c r="AK1" s="90" t="s">
        <v>139</v>
      </c>
      <c r="AL1" s="90"/>
      <c r="AM1" s="81">
        <v>43598</v>
      </c>
      <c r="AN1" s="82"/>
      <c r="AO1" s="83"/>
      <c r="AP1" s="84" t="s">
        <v>313</v>
      </c>
      <c r="AQ1" s="85"/>
      <c r="AR1" s="85"/>
      <c r="AS1" s="85"/>
      <c r="AT1" s="85"/>
      <c r="AU1" s="85"/>
      <c r="AV1" s="85"/>
      <c r="AW1" s="85"/>
      <c r="AX1" s="85"/>
      <c r="AY1" s="85"/>
      <c r="AZ1" s="86"/>
      <c r="BA1" s="87" t="s">
        <v>141</v>
      </c>
      <c r="BB1" s="88"/>
      <c r="BC1" s="89"/>
    </row>
    <row r="2" spans="1:55" ht="78.75" customHeight="1" x14ac:dyDescent="0.25">
      <c r="A2" s="75" t="s">
        <v>0</v>
      </c>
      <c r="B2" s="76" t="s">
        <v>83</v>
      </c>
      <c r="C2" s="75" t="s">
        <v>1</v>
      </c>
      <c r="D2" s="75" t="s">
        <v>2</v>
      </c>
      <c r="E2" s="75" t="s">
        <v>84</v>
      </c>
      <c r="F2" s="73" t="s">
        <v>3</v>
      </c>
      <c r="G2" s="73" t="s">
        <v>143</v>
      </c>
      <c r="H2" s="75" t="s">
        <v>4</v>
      </c>
      <c r="I2" s="75"/>
      <c r="J2" s="75"/>
      <c r="K2" s="75" t="s">
        <v>7</v>
      </c>
      <c r="L2" s="75" t="s">
        <v>11</v>
      </c>
      <c r="M2" s="75"/>
      <c r="N2" s="75"/>
      <c r="O2" s="78" t="s">
        <v>12</v>
      </c>
      <c r="P2" s="79"/>
      <c r="Q2" s="79"/>
      <c r="R2" s="79"/>
      <c r="S2" s="79"/>
      <c r="T2" s="79"/>
      <c r="U2" s="79"/>
      <c r="V2" s="79"/>
      <c r="W2" s="79"/>
      <c r="X2" s="79"/>
      <c r="Y2" s="79"/>
      <c r="Z2" s="79"/>
      <c r="AA2" s="79"/>
      <c r="AB2" s="79"/>
      <c r="AC2" s="79"/>
      <c r="AD2" s="80"/>
      <c r="AE2" s="36"/>
      <c r="AF2" s="75" t="s">
        <v>15</v>
      </c>
      <c r="AG2" s="75"/>
      <c r="AH2" s="75"/>
      <c r="AI2" s="78" t="s">
        <v>16</v>
      </c>
      <c r="AJ2" s="79"/>
      <c r="AK2" s="79"/>
      <c r="AL2" s="79"/>
      <c r="AM2" s="80"/>
      <c r="AN2" s="75" t="s">
        <v>112</v>
      </c>
      <c r="AO2" s="75"/>
      <c r="AP2" s="75"/>
      <c r="AQ2" s="75"/>
      <c r="AR2" s="75"/>
      <c r="AS2" s="75"/>
      <c r="AT2" s="75"/>
      <c r="AU2" s="75"/>
      <c r="AV2" s="75"/>
      <c r="AW2" s="75"/>
      <c r="AX2" s="75"/>
      <c r="AY2" s="75"/>
      <c r="AZ2" s="75"/>
      <c r="BA2" s="75" t="s">
        <v>140</v>
      </c>
      <c r="BB2" s="75" t="s">
        <v>105</v>
      </c>
      <c r="BC2" s="75" t="s">
        <v>145</v>
      </c>
    </row>
    <row r="3" spans="1:55" ht="100.5" customHeight="1" x14ac:dyDescent="0.25">
      <c r="A3" s="75"/>
      <c r="B3" s="77"/>
      <c r="C3" s="75"/>
      <c r="D3" s="75"/>
      <c r="E3" s="75"/>
      <c r="F3" s="74"/>
      <c r="G3" s="74"/>
      <c r="H3" s="24" t="s">
        <v>5</v>
      </c>
      <c r="I3" s="24" t="s">
        <v>6</v>
      </c>
      <c r="J3" s="24" t="s">
        <v>49</v>
      </c>
      <c r="K3" s="75"/>
      <c r="L3" s="24" t="s">
        <v>8</v>
      </c>
      <c r="M3" s="24" t="s">
        <v>9</v>
      </c>
      <c r="N3" s="24" t="s">
        <v>10</v>
      </c>
      <c r="O3" s="25" t="s">
        <v>85</v>
      </c>
      <c r="P3" s="26" t="s">
        <v>85</v>
      </c>
      <c r="Q3" s="27" t="s">
        <v>86</v>
      </c>
      <c r="R3" s="26" t="s">
        <v>86</v>
      </c>
      <c r="S3" s="27" t="s">
        <v>87</v>
      </c>
      <c r="T3" s="26" t="s">
        <v>87</v>
      </c>
      <c r="U3" s="27" t="s">
        <v>88</v>
      </c>
      <c r="V3" s="26" t="s">
        <v>88</v>
      </c>
      <c r="W3" s="27" t="s">
        <v>89</v>
      </c>
      <c r="X3" s="26" t="s">
        <v>89</v>
      </c>
      <c r="Y3" s="27" t="s">
        <v>90</v>
      </c>
      <c r="Z3" s="26" t="s">
        <v>90</v>
      </c>
      <c r="AA3" s="27" t="s">
        <v>91</v>
      </c>
      <c r="AB3" s="26" t="s">
        <v>91</v>
      </c>
      <c r="AC3" s="28" t="s">
        <v>123</v>
      </c>
      <c r="AD3" s="29" t="s">
        <v>123</v>
      </c>
      <c r="AE3" s="30" t="s">
        <v>13</v>
      </c>
      <c r="AF3" s="30" t="s">
        <v>144</v>
      </c>
      <c r="AG3" s="24" t="s">
        <v>14</v>
      </c>
      <c r="AH3" s="24" t="s">
        <v>17</v>
      </c>
      <c r="AI3" s="24" t="s">
        <v>107</v>
      </c>
      <c r="AJ3" s="24" t="s">
        <v>108</v>
      </c>
      <c r="AK3" s="24" t="s">
        <v>109</v>
      </c>
      <c r="AL3" s="24" t="s">
        <v>110</v>
      </c>
      <c r="AM3" s="24" t="s">
        <v>111</v>
      </c>
      <c r="AN3" s="30" t="s">
        <v>92</v>
      </c>
      <c r="AO3" s="30" t="s">
        <v>93</v>
      </c>
      <c r="AP3" s="30" t="s">
        <v>94</v>
      </c>
      <c r="AQ3" s="30" t="s">
        <v>95</v>
      </c>
      <c r="AR3" s="30" t="s">
        <v>96</v>
      </c>
      <c r="AS3" s="30" t="s">
        <v>97</v>
      </c>
      <c r="AT3" s="30" t="s">
        <v>98</v>
      </c>
      <c r="AU3" s="30" t="s">
        <v>99</v>
      </c>
      <c r="AV3" s="30" t="s">
        <v>100</v>
      </c>
      <c r="AW3" s="30" t="s">
        <v>101</v>
      </c>
      <c r="AX3" s="30" t="s">
        <v>102</v>
      </c>
      <c r="AY3" s="30" t="s">
        <v>103</v>
      </c>
      <c r="AZ3" s="30" t="s">
        <v>104</v>
      </c>
      <c r="BA3" s="75"/>
      <c r="BB3" s="75"/>
      <c r="BC3" s="75"/>
    </row>
    <row r="4" spans="1:55" s="33" customFormat="1" ht="409.5" customHeight="1" x14ac:dyDescent="0.25">
      <c r="A4" s="31" t="s">
        <v>165</v>
      </c>
      <c r="B4" s="37">
        <v>1</v>
      </c>
      <c r="C4" s="31" t="s">
        <v>166</v>
      </c>
      <c r="D4" s="31" t="s">
        <v>228</v>
      </c>
      <c r="E4" s="31" t="s">
        <v>153</v>
      </c>
      <c r="F4" s="37" t="s">
        <v>18</v>
      </c>
      <c r="G4" s="37" t="s">
        <v>18</v>
      </c>
      <c r="H4" s="34" t="s">
        <v>156</v>
      </c>
      <c r="I4" s="31" t="s">
        <v>129</v>
      </c>
      <c r="J4" s="31" t="s">
        <v>41</v>
      </c>
      <c r="K4" s="31" t="s">
        <v>151</v>
      </c>
      <c r="L4" s="31" t="s">
        <v>157</v>
      </c>
      <c r="M4" s="31" t="s">
        <v>158</v>
      </c>
      <c r="N4" s="31" t="s">
        <v>167</v>
      </c>
      <c r="O4" s="32">
        <v>6</v>
      </c>
      <c r="P4" s="17">
        <v>6</v>
      </c>
      <c r="Q4" s="16">
        <v>4</v>
      </c>
      <c r="R4" s="17">
        <v>4</v>
      </c>
      <c r="S4" s="16">
        <f t="shared" ref="S4:T10" si="0">O4*Q4</f>
        <v>24</v>
      </c>
      <c r="T4" s="17">
        <f t="shared" si="0"/>
        <v>24</v>
      </c>
      <c r="U4" s="16" t="str">
        <f t="shared" ref="U4:V10" si="1">IF(S4&gt;=24,"Muy Alto",IF(S4&gt;=10,"Alto",IF(S4&gt;=6,"Medio",IF(S4&gt;=0,"Bajo"))))</f>
        <v>Muy Alto</v>
      </c>
      <c r="V4" s="17" t="str">
        <f t="shared" si="1"/>
        <v>Muy Alto</v>
      </c>
      <c r="W4" s="16">
        <v>60</v>
      </c>
      <c r="X4" s="17">
        <v>60</v>
      </c>
      <c r="Y4" s="16">
        <f t="shared" ref="Y4:Z10" si="2">S4*W4</f>
        <v>1440</v>
      </c>
      <c r="Z4" s="17">
        <f t="shared" si="2"/>
        <v>1440</v>
      </c>
      <c r="AA4" s="16" t="str">
        <f t="shared" ref="AA4:AB10" si="3">IF(Y4&gt;=600,"I",IF(Y4&gt;=150,"II",IF(Y4&gt;=40,"III",IF(Y4&gt;=0,"IV"))))</f>
        <v>I</v>
      </c>
      <c r="AB4" s="17" t="str">
        <f t="shared" si="3"/>
        <v>I</v>
      </c>
      <c r="AC4" s="16" t="str">
        <f t="shared" ref="AC4:AD10" si="4">IF(Y4&gt;=600,"NO Aceptable",IF(Y4&gt;=150,"Aceptable con control",IF(Y4&gt;=40,"Mejorable",IF(Y4&gt;0,"Aceptable",IF(Y4=0,"Falta Valorar")))))</f>
        <v>NO Aceptable</v>
      </c>
      <c r="AD4" s="17" t="str">
        <f t="shared" si="4"/>
        <v>NO Aceptable</v>
      </c>
      <c r="AE4" s="37">
        <v>1</v>
      </c>
      <c r="AF4" s="37">
        <v>8</v>
      </c>
      <c r="AG4" s="31" t="s">
        <v>152</v>
      </c>
      <c r="AH4" s="31" t="s">
        <v>160</v>
      </c>
      <c r="AI4" s="35" t="s">
        <v>142</v>
      </c>
      <c r="AJ4" s="35" t="s">
        <v>142</v>
      </c>
      <c r="AK4" s="35" t="s">
        <v>142</v>
      </c>
      <c r="AL4" s="44" t="s">
        <v>168</v>
      </c>
      <c r="AM4" s="35" t="s">
        <v>142</v>
      </c>
      <c r="AN4" s="4"/>
      <c r="AO4" s="4"/>
      <c r="AP4" s="4"/>
      <c r="AQ4" s="4"/>
      <c r="AR4" s="4"/>
      <c r="AS4" s="4"/>
      <c r="AT4" s="4"/>
      <c r="AU4" s="4"/>
      <c r="AV4" s="4"/>
      <c r="AW4" s="4"/>
      <c r="AX4" s="4"/>
      <c r="AY4" s="4"/>
      <c r="AZ4" s="4"/>
      <c r="BA4" s="31"/>
      <c r="BB4" s="31" t="s">
        <v>146</v>
      </c>
      <c r="BC4" s="31" t="s">
        <v>161</v>
      </c>
    </row>
    <row r="5" spans="1:55" s="33" customFormat="1" ht="409.5" customHeight="1" x14ac:dyDescent="0.25">
      <c r="A5" s="31" t="s">
        <v>165</v>
      </c>
      <c r="B5" s="38">
        <v>1</v>
      </c>
      <c r="C5" s="31" t="s">
        <v>166</v>
      </c>
      <c r="D5" s="31" t="s">
        <v>230</v>
      </c>
      <c r="E5" s="31" t="s">
        <v>153</v>
      </c>
      <c r="F5" s="38" t="s">
        <v>18</v>
      </c>
      <c r="G5" s="38" t="s">
        <v>18</v>
      </c>
      <c r="H5" s="31" t="s">
        <v>169</v>
      </c>
      <c r="I5" s="31" t="s">
        <v>81</v>
      </c>
      <c r="J5" s="31" t="s">
        <v>45</v>
      </c>
      <c r="K5" s="31" t="s">
        <v>170</v>
      </c>
      <c r="L5" s="31" t="s">
        <v>171</v>
      </c>
      <c r="M5" s="34" t="s">
        <v>172</v>
      </c>
      <c r="N5" s="34" t="s">
        <v>173</v>
      </c>
      <c r="O5" s="32">
        <v>2</v>
      </c>
      <c r="P5" s="17">
        <v>2</v>
      </c>
      <c r="Q5" s="16">
        <v>3</v>
      </c>
      <c r="R5" s="17">
        <v>3</v>
      </c>
      <c r="S5" s="16">
        <f t="shared" si="0"/>
        <v>6</v>
      </c>
      <c r="T5" s="17">
        <f t="shared" si="0"/>
        <v>6</v>
      </c>
      <c r="U5" s="16" t="str">
        <f t="shared" si="1"/>
        <v>Medio</v>
      </c>
      <c r="V5" s="17" t="str">
        <f t="shared" si="1"/>
        <v>Medio</v>
      </c>
      <c r="W5" s="16">
        <v>60</v>
      </c>
      <c r="X5" s="17">
        <v>60</v>
      </c>
      <c r="Y5" s="16">
        <f t="shared" si="2"/>
        <v>360</v>
      </c>
      <c r="Z5" s="17">
        <f t="shared" si="2"/>
        <v>360</v>
      </c>
      <c r="AA5" s="16" t="str">
        <f t="shared" si="3"/>
        <v>II</v>
      </c>
      <c r="AB5" s="17" t="str">
        <f t="shared" si="3"/>
        <v>II</v>
      </c>
      <c r="AC5" s="16" t="str">
        <f t="shared" si="4"/>
        <v>Aceptable con control</v>
      </c>
      <c r="AD5" s="17" t="str">
        <f t="shared" si="4"/>
        <v>Aceptable con control</v>
      </c>
      <c r="AE5" s="38">
        <v>1</v>
      </c>
      <c r="AF5" s="38">
        <v>6</v>
      </c>
      <c r="AG5" s="31" t="s">
        <v>174</v>
      </c>
      <c r="AH5" s="31" t="s">
        <v>175</v>
      </c>
      <c r="AI5" s="35" t="s">
        <v>142</v>
      </c>
      <c r="AJ5" s="34" t="s">
        <v>176</v>
      </c>
      <c r="AK5" s="34" t="s">
        <v>177</v>
      </c>
      <c r="AL5" s="34" t="s">
        <v>178</v>
      </c>
      <c r="AM5" s="45" t="s">
        <v>142</v>
      </c>
      <c r="AN5" s="4"/>
      <c r="AO5" s="4"/>
      <c r="AP5" s="4"/>
      <c r="AQ5" s="4"/>
      <c r="AR5" s="4"/>
      <c r="AS5" s="4"/>
      <c r="AT5" s="4"/>
      <c r="AU5" s="4"/>
      <c r="AV5" s="4"/>
      <c r="AW5" s="4"/>
      <c r="AX5" s="4"/>
      <c r="AY5" s="4"/>
      <c r="AZ5" s="4"/>
      <c r="BA5" s="31"/>
      <c r="BB5" s="31" t="s">
        <v>146</v>
      </c>
      <c r="BC5" s="31" t="s">
        <v>142</v>
      </c>
    </row>
    <row r="6" spans="1:55" s="33" customFormat="1" ht="345.75" customHeight="1" x14ac:dyDescent="0.25">
      <c r="A6" s="31" t="s">
        <v>165</v>
      </c>
      <c r="B6" s="38">
        <v>1</v>
      </c>
      <c r="C6" s="31" t="s">
        <v>166</v>
      </c>
      <c r="D6" s="31" t="s">
        <v>189</v>
      </c>
      <c r="E6" s="31" t="s">
        <v>153</v>
      </c>
      <c r="F6" s="38" t="s">
        <v>18</v>
      </c>
      <c r="G6" s="38" t="s">
        <v>18</v>
      </c>
      <c r="H6" s="31" t="s">
        <v>192</v>
      </c>
      <c r="I6" s="31" t="s">
        <v>81</v>
      </c>
      <c r="J6" s="31" t="s">
        <v>187</v>
      </c>
      <c r="K6" s="31" t="s">
        <v>190</v>
      </c>
      <c r="L6" s="31" t="s">
        <v>191</v>
      </c>
      <c r="M6" s="34" t="s">
        <v>182</v>
      </c>
      <c r="N6" s="34" t="s">
        <v>188</v>
      </c>
      <c r="O6" s="32">
        <v>2</v>
      </c>
      <c r="P6" s="17">
        <v>2</v>
      </c>
      <c r="Q6" s="16">
        <v>3</v>
      </c>
      <c r="R6" s="17">
        <v>3</v>
      </c>
      <c r="S6" s="16">
        <f t="shared" ref="S6" si="5">O6*Q6</f>
        <v>6</v>
      </c>
      <c r="T6" s="17">
        <f t="shared" ref="T6" si="6">P6*R6</f>
        <v>6</v>
      </c>
      <c r="U6" s="16" t="str">
        <f t="shared" ref="U6" si="7">IF(S6&gt;=24,"Muy Alto",IF(S6&gt;=10,"Alto",IF(S6&gt;=6,"Medio",IF(S6&gt;=0,"Bajo"))))</f>
        <v>Medio</v>
      </c>
      <c r="V6" s="17" t="str">
        <f t="shared" ref="V6" si="8">IF(T6&gt;=24,"Muy Alto",IF(T6&gt;=10,"Alto",IF(T6&gt;=6,"Medio",IF(T6&gt;=0,"Bajo"))))</f>
        <v>Medio</v>
      </c>
      <c r="W6" s="16">
        <v>60</v>
      </c>
      <c r="X6" s="17">
        <v>60</v>
      </c>
      <c r="Y6" s="16">
        <f t="shared" ref="Y6" si="9">S6*W6</f>
        <v>360</v>
      </c>
      <c r="Z6" s="17">
        <f t="shared" ref="Z6" si="10">T6*X6</f>
        <v>360</v>
      </c>
      <c r="AA6" s="16" t="str">
        <f t="shared" ref="AA6" si="11">IF(Y6&gt;=600,"I",IF(Y6&gt;=150,"II",IF(Y6&gt;=40,"III",IF(Y6&gt;=0,"IV"))))</f>
        <v>II</v>
      </c>
      <c r="AB6" s="17" t="str">
        <f t="shared" ref="AB6" si="12">IF(Z6&gt;=600,"I",IF(Z6&gt;=150,"II",IF(Z6&gt;=40,"III",IF(Z6&gt;=0,"IV"))))</f>
        <v>II</v>
      </c>
      <c r="AC6" s="16" t="str">
        <f t="shared" ref="AC6" si="13">IF(Y6&gt;=600,"NO Aceptable",IF(Y6&gt;=150,"Aceptable con control",IF(Y6&gt;=40,"Mejorable",IF(Y6&gt;0,"Aceptable",IF(Y6=0,"Falta Valorar")))))</f>
        <v>Aceptable con control</v>
      </c>
      <c r="AD6" s="17" t="str">
        <f t="shared" ref="AD6" si="14">IF(Z6&gt;=600,"NO Aceptable",IF(Z6&gt;=150,"Aceptable con control",IF(Z6&gt;=40,"Mejorable",IF(Z6&gt;0,"Aceptable",IF(Z6=0,"Falta Valorar")))))</f>
        <v>Aceptable con control</v>
      </c>
      <c r="AE6" s="38">
        <v>1</v>
      </c>
      <c r="AF6" s="38">
        <v>6</v>
      </c>
      <c r="AG6" s="31" t="s">
        <v>193</v>
      </c>
      <c r="AH6" s="31" t="s">
        <v>175</v>
      </c>
      <c r="AI6" s="35" t="s">
        <v>142</v>
      </c>
      <c r="AJ6" s="34" t="s">
        <v>194</v>
      </c>
      <c r="AK6" s="34" t="s">
        <v>177</v>
      </c>
      <c r="AL6" s="34" t="s">
        <v>195</v>
      </c>
      <c r="AM6" s="45" t="s">
        <v>142</v>
      </c>
      <c r="AN6" s="4"/>
      <c r="AO6" s="4"/>
      <c r="AP6" s="4"/>
      <c r="AQ6" s="4"/>
      <c r="AR6" s="4"/>
      <c r="AS6" s="4"/>
      <c r="AT6" s="4"/>
      <c r="AU6" s="4"/>
      <c r="AV6" s="4"/>
      <c r="AW6" s="4"/>
      <c r="AX6" s="4"/>
      <c r="AY6" s="4"/>
      <c r="AZ6" s="4"/>
      <c r="BA6" s="31"/>
      <c r="BB6" s="31" t="s">
        <v>146</v>
      </c>
      <c r="BC6" s="31" t="s">
        <v>142</v>
      </c>
    </row>
    <row r="7" spans="1:55" s="33" customFormat="1" ht="345.75" customHeight="1" x14ac:dyDescent="0.25">
      <c r="A7" s="31" t="s">
        <v>165</v>
      </c>
      <c r="B7" s="38">
        <v>1</v>
      </c>
      <c r="C7" s="31" t="s">
        <v>166</v>
      </c>
      <c r="D7" s="31" t="s">
        <v>186</v>
      </c>
      <c r="E7" s="31" t="s">
        <v>153</v>
      </c>
      <c r="F7" s="38" t="s">
        <v>18</v>
      </c>
      <c r="G7" s="38" t="s">
        <v>18</v>
      </c>
      <c r="H7" s="31" t="s">
        <v>179</v>
      </c>
      <c r="I7" s="31" t="s">
        <v>81</v>
      </c>
      <c r="J7" s="31" t="s">
        <v>180</v>
      </c>
      <c r="K7" s="31" t="s">
        <v>170</v>
      </c>
      <c r="L7" s="31" t="s">
        <v>181</v>
      </c>
      <c r="M7" s="34" t="s">
        <v>182</v>
      </c>
      <c r="N7" s="34" t="s">
        <v>183</v>
      </c>
      <c r="O7" s="32">
        <v>2</v>
      </c>
      <c r="P7" s="17">
        <v>2</v>
      </c>
      <c r="Q7" s="16">
        <v>3</v>
      </c>
      <c r="R7" s="17">
        <v>3</v>
      </c>
      <c r="S7" s="16">
        <f t="shared" si="0"/>
        <v>6</v>
      </c>
      <c r="T7" s="17">
        <f t="shared" si="0"/>
        <v>6</v>
      </c>
      <c r="U7" s="16" t="str">
        <f t="shared" si="1"/>
        <v>Medio</v>
      </c>
      <c r="V7" s="17" t="str">
        <f t="shared" si="1"/>
        <v>Medio</v>
      </c>
      <c r="W7" s="16">
        <v>60</v>
      </c>
      <c r="X7" s="17">
        <v>60</v>
      </c>
      <c r="Y7" s="16">
        <f t="shared" si="2"/>
        <v>360</v>
      </c>
      <c r="Z7" s="17">
        <f t="shared" si="2"/>
        <v>360</v>
      </c>
      <c r="AA7" s="16" t="str">
        <f t="shared" si="3"/>
        <v>II</v>
      </c>
      <c r="AB7" s="17" t="str">
        <f t="shared" si="3"/>
        <v>II</v>
      </c>
      <c r="AC7" s="16" t="str">
        <f t="shared" si="4"/>
        <v>Aceptable con control</v>
      </c>
      <c r="AD7" s="17" t="str">
        <f t="shared" si="4"/>
        <v>Aceptable con control</v>
      </c>
      <c r="AE7" s="38">
        <v>1</v>
      </c>
      <c r="AF7" s="38">
        <v>6</v>
      </c>
      <c r="AG7" s="31" t="s">
        <v>174</v>
      </c>
      <c r="AH7" s="31" t="s">
        <v>175</v>
      </c>
      <c r="AI7" s="35" t="s">
        <v>142</v>
      </c>
      <c r="AJ7" s="34" t="s">
        <v>184</v>
      </c>
      <c r="AK7" s="34" t="s">
        <v>177</v>
      </c>
      <c r="AL7" s="34" t="s">
        <v>185</v>
      </c>
      <c r="AM7" s="45" t="s">
        <v>142</v>
      </c>
      <c r="AN7" s="4"/>
      <c r="AO7" s="4"/>
      <c r="AP7" s="4"/>
      <c r="AQ7" s="4"/>
      <c r="AR7" s="4"/>
      <c r="AS7" s="4"/>
      <c r="AT7" s="4"/>
      <c r="AU7" s="4"/>
      <c r="AV7" s="4"/>
      <c r="AW7" s="4"/>
      <c r="AX7" s="4"/>
      <c r="AY7" s="4"/>
      <c r="AZ7" s="4"/>
      <c r="BA7" s="31"/>
      <c r="BB7" s="31" t="s">
        <v>146</v>
      </c>
      <c r="BC7" s="31" t="s">
        <v>142</v>
      </c>
    </row>
    <row r="8" spans="1:55" s="33" customFormat="1" ht="409.5" x14ac:dyDescent="0.25">
      <c r="A8" s="31" t="s">
        <v>165</v>
      </c>
      <c r="B8" s="38">
        <v>1</v>
      </c>
      <c r="C8" s="31" t="s">
        <v>166</v>
      </c>
      <c r="D8" s="31" t="s">
        <v>202</v>
      </c>
      <c r="E8" s="31" t="s">
        <v>153</v>
      </c>
      <c r="F8" s="38" t="s">
        <v>18</v>
      </c>
      <c r="G8" s="38" t="s">
        <v>18</v>
      </c>
      <c r="H8" s="46" t="s">
        <v>203</v>
      </c>
      <c r="I8" s="31" t="s">
        <v>70</v>
      </c>
      <c r="J8" s="31" t="s">
        <v>196</v>
      </c>
      <c r="K8" s="31" t="s">
        <v>197</v>
      </c>
      <c r="L8" s="34" t="s">
        <v>198</v>
      </c>
      <c r="M8" s="34" t="s">
        <v>204</v>
      </c>
      <c r="N8" s="34" t="s">
        <v>205</v>
      </c>
      <c r="O8" s="32">
        <v>1</v>
      </c>
      <c r="P8" s="17">
        <v>1</v>
      </c>
      <c r="Q8" s="16">
        <v>1</v>
      </c>
      <c r="R8" s="17">
        <v>1</v>
      </c>
      <c r="S8" s="16">
        <f t="shared" si="0"/>
        <v>1</v>
      </c>
      <c r="T8" s="17">
        <f t="shared" si="0"/>
        <v>1</v>
      </c>
      <c r="U8" s="16" t="str">
        <f t="shared" si="1"/>
        <v>Bajo</v>
      </c>
      <c r="V8" s="17" t="str">
        <f t="shared" si="1"/>
        <v>Bajo</v>
      </c>
      <c r="W8" s="16">
        <v>25</v>
      </c>
      <c r="X8" s="17">
        <v>25</v>
      </c>
      <c r="Y8" s="16">
        <f t="shared" si="2"/>
        <v>25</v>
      </c>
      <c r="Z8" s="17">
        <f t="shared" si="2"/>
        <v>25</v>
      </c>
      <c r="AA8" s="16" t="str">
        <f t="shared" si="3"/>
        <v>IV</v>
      </c>
      <c r="AB8" s="17" t="str">
        <f t="shared" si="3"/>
        <v>IV</v>
      </c>
      <c r="AC8" s="16" t="str">
        <f t="shared" si="4"/>
        <v>Aceptable</v>
      </c>
      <c r="AD8" s="17" t="str">
        <f t="shared" si="4"/>
        <v>Aceptable</v>
      </c>
      <c r="AE8" s="38">
        <v>1</v>
      </c>
      <c r="AF8" s="38">
        <v>1</v>
      </c>
      <c r="AG8" s="31" t="s">
        <v>199</v>
      </c>
      <c r="AH8" s="31" t="s">
        <v>200</v>
      </c>
      <c r="AI8" s="35" t="s">
        <v>142</v>
      </c>
      <c r="AJ8" s="34" t="s">
        <v>206</v>
      </c>
      <c r="AK8" s="34" t="s">
        <v>201</v>
      </c>
      <c r="AL8" s="47" t="s">
        <v>207</v>
      </c>
      <c r="AM8" s="34" t="s">
        <v>208</v>
      </c>
      <c r="AN8" s="4"/>
      <c r="AO8" s="4"/>
      <c r="AP8" s="4"/>
      <c r="AQ8" s="4"/>
      <c r="AR8" s="4"/>
      <c r="AS8" s="4"/>
      <c r="AT8" s="4"/>
      <c r="AU8" s="4"/>
      <c r="AV8" s="4"/>
      <c r="AW8" s="4"/>
      <c r="AX8" s="4"/>
      <c r="AY8" s="4"/>
      <c r="AZ8" s="4"/>
      <c r="BA8" s="31"/>
      <c r="BB8" s="31" t="s">
        <v>146</v>
      </c>
      <c r="BC8" s="31" t="s">
        <v>142</v>
      </c>
    </row>
    <row r="9" spans="1:55" s="33" customFormat="1" ht="314.25" customHeight="1" x14ac:dyDescent="0.25">
      <c r="A9" s="31" t="s">
        <v>165</v>
      </c>
      <c r="B9" s="38" t="s">
        <v>209</v>
      </c>
      <c r="C9" s="48" t="s">
        <v>210</v>
      </c>
      <c r="D9" s="31" t="s">
        <v>217</v>
      </c>
      <c r="E9" s="31" t="s">
        <v>153</v>
      </c>
      <c r="F9" s="38" t="s">
        <v>18</v>
      </c>
      <c r="G9" s="38" t="s">
        <v>19</v>
      </c>
      <c r="H9" s="31" t="s">
        <v>218</v>
      </c>
      <c r="I9" s="34" t="s">
        <v>211</v>
      </c>
      <c r="J9" s="34" t="s">
        <v>212</v>
      </c>
      <c r="K9" s="31" t="s">
        <v>213</v>
      </c>
      <c r="L9" s="34" t="s">
        <v>142</v>
      </c>
      <c r="M9" s="34" t="s">
        <v>214</v>
      </c>
      <c r="N9" s="46" t="s">
        <v>219</v>
      </c>
      <c r="O9" s="32">
        <v>2</v>
      </c>
      <c r="P9" s="17">
        <v>2</v>
      </c>
      <c r="Q9" s="16">
        <v>1</v>
      </c>
      <c r="R9" s="17">
        <v>1</v>
      </c>
      <c r="S9" s="16">
        <f t="shared" si="0"/>
        <v>2</v>
      </c>
      <c r="T9" s="17">
        <f t="shared" si="0"/>
        <v>2</v>
      </c>
      <c r="U9" s="16" t="str">
        <f t="shared" si="1"/>
        <v>Bajo</v>
      </c>
      <c r="V9" s="17" t="str">
        <f t="shared" si="1"/>
        <v>Bajo</v>
      </c>
      <c r="W9" s="16">
        <v>60</v>
      </c>
      <c r="X9" s="17">
        <v>60</v>
      </c>
      <c r="Y9" s="16">
        <f t="shared" si="2"/>
        <v>120</v>
      </c>
      <c r="Z9" s="17">
        <f t="shared" si="2"/>
        <v>120</v>
      </c>
      <c r="AA9" s="16" t="str">
        <f t="shared" si="3"/>
        <v>III</v>
      </c>
      <c r="AB9" s="17" t="str">
        <f t="shared" si="3"/>
        <v>III</v>
      </c>
      <c r="AC9" s="16" t="str">
        <f t="shared" si="4"/>
        <v>Mejorable</v>
      </c>
      <c r="AD9" s="17" t="str">
        <f t="shared" si="4"/>
        <v>Mejorable</v>
      </c>
      <c r="AE9" s="38">
        <v>1</v>
      </c>
      <c r="AF9" s="38">
        <v>2</v>
      </c>
      <c r="AG9" s="38" t="s">
        <v>215</v>
      </c>
      <c r="AH9" s="31" t="s">
        <v>216</v>
      </c>
      <c r="AI9" s="35" t="s">
        <v>142</v>
      </c>
      <c r="AJ9" s="35" t="s">
        <v>142</v>
      </c>
      <c r="AK9" s="35" t="s">
        <v>142</v>
      </c>
      <c r="AL9" s="49" t="s">
        <v>220</v>
      </c>
      <c r="AM9" s="46" t="s">
        <v>142</v>
      </c>
      <c r="AN9" s="4"/>
      <c r="AO9" s="4"/>
      <c r="AP9" s="4"/>
      <c r="AQ9" s="4"/>
      <c r="AR9" s="4"/>
      <c r="AS9" s="4"/>
      <c r="AT9" s="4"/>
      <c r="AU9" s="4"/>
      <c r="AV9" s="4"/>
      <c r="AW9" s="4"/>
      <c r="AX9" s="4"/>
      <c r="AY9" s="4"/>
      <c r="AZ9" s="4"/>
      <c r="BA9" s="31"/>
      <c r="BB9" s="31" t="s">
        <v>146</v>
      </c>
      <c r="BC9" s="50"/>
    </row>
    <row r="10" spans="1:55" s="33" customFormat="1" ht="361.5" customHeight="1" x14ac:dyDescent="0.25">
      <c r="A10" s="31" t="s">
        <v>227</v>
      </c>
      <c r="B10" s="38" t="s">
        <v>221</v>
      </c>
      <c r="C10" s="31" t="s">
        <v>222</v>
      </c>
      <c r="D10" s="31" t="s">
        <v>223</v>
      </c>
      <c r="E10" s="31" t="s">
        <v>153</v>
      </c>
      <c r="F10" s="38" t="s">
        <v>18</v>
      </c>
      <c r="G10" s="38" t="s">
        <v>18</v>
      </c>
      <c r="H10" s="34" t="s">
        <v>224</v>
      </c>
      <c r="I10" s="31" t="s">
        <v>129</v>
      </c>
      <c r="J10" s="31" t="s">
        <v>41</v>
      </c>
      <c r="K10" s="31" t="s">
        <v>151</v>
      </c>
      <c r="L10" s="31" t="s">
        <v>142</v>
      </c>
      <c r="M10" s="31" t="s">
        <v>158</v>
      </c>
      <c r="N10" s="31" t="s">
        <v>159</v>
      </c>
      <c r="O10" s="32">
        <v>6</v>
      </c>
      <c r="P10" s="17">
        <v>6</v>
      </c>
      <c r="Q10" s="16">
        <v>4</v>
      </c>
      <c r="R10" s="17">
        <v>4</v>
      </c>
      <c r="S10" s="16">
        <f t="shared" si="0"/>
        <v>24</v>
      </c>
      <c r="T10" s="17">
        <f t="shared" si="0"/>
        <v>24</v>
      </c>
      <c r="U10" s="16" t="str">
        <f t="shared" si="1"/>
        <v>Muy Alto</v>
      </c>
      <c r="V10" s="17" t="str">
        <f t="shared" si="1"/>
        <v>Muy Alto</v>
      </c>
      <c r="W10" s="16">
        <v>60</v>
      </c>
      <c r="X10" s="17">
        <v>60</v>
      </c>
      <c r="Y10" s="16">
        <f t="shared" si="2"/>
        <v>1440</v>
      </c>
      <c r="Z10" s="17">
        <f t="shared" si="2"/>
        <v>1440</v>
      </c>
      <c r="AA10" s="16" t="str">
        <f t="shared" si="3"/>
        <v>I</v>
      </c>
      <c r="AB10" s="17" t="str">
        <f t="shared" si="3"/>
        <v>I</v>
      </c>
      <c r="AC10" s="16" t="str">
        <f t="shared" si="4"/>
        <v>NO Aceptable</v>
      </c>
      <c r="AD10" s="17" t="str">
        <f t="shared" si="4"/>
        <v>NO Aceptable</v>
      </c>
      <c r="AE10" s="38">
        <v>23</v>
      </c>
      <c r="AF10" s="38">
        <v>8</v>
      </c>
      <c r="AG10" s="31" t="s">
        <v>152</v>
      </c>
      <c r="AH10" s="31" t="s">
        <v>160</v>
      </c>
      <c r="AI10" s="35" t="s">
        <v>142</v>
      </c>
      <c r="AJ10" s="35" t="s">
        <v>142</v>
      </c>
      <c r="AK10" s="35" t="s">
        <v>142</v>
      </c>
      <c r="AL10" s="34" t="s">
        <v>225</v>
      </c>
      <c r="AM10" s="35" t="s">
        <v>142</v>
      </c>
      <c r="AN10" s="4"/>
      <c r="AO10" s="4"/>
      <c r="AP10" s="4"/>
      <c r="AQ10" s="4"/>
      <c r="AR10" s="4"/>
      <c r="AS10" s="4"/>
      <c r="AT10" s="4"/>
      <c r="AU10" s="4"/>
      <c r="AV10" s="4"/>
      <c r="AW10" s="4"/>
      <c r="AX10" s="4"/>
      <c r="AY10" s="4"/>
      <c r="AZ10" s="4"/>
      <c r="BA10" s="31"/>
      <c r="BB10" s="31" t="s">
        <v>146</v>
      </c>
      <c r="BC10" s="31" t="s">
        <v>226</v>
      </c>
    </row>
    <row r="11" spans="1:55" s="33" customFormat="1" ht="409.5" customHeight="1" x14ac:dyDescent="0.25">
      <c r="A11" s="31" t="s">
        <v>227</v>
      </c>
      <c r="B11" s="38" t="s">
        <v>221</v>
      </c>
      <c r="C11" s="31" t="s">
        <v>222</v>
      </c>
      <c r="D11" s="31" t="s">
        <v>231</v>
      </c>
      <c r="E11" s="31" t="s">
        <v>153</v>
      </c>
      <c r="F11" s="38" t="s">
        <v>18</v>
      </c>
      <c r="G11" s="38" t="s">
        <v>18</v>
      </c>
      <c r="H11" s="31" t="s">
        <v>169</v>
      </c>
      <c r="I11" s="31" t="s">
        <v>81</v>
      </c>
      <c r="J11" s="31" t="s">
        <v>45</v>
      </c>
      <c r="K11" s="31" t="s">
        <v>170</v>
      </c>
      <c r="L11" s="31" t="s">
        <v>171</v>
      </c>
      <c r="M11" s="34" t="s">
        <v>172</v>
      </c>
      <c r="N11" s="34" t="s">
        <v>173</v>
      </c>
      <c r="O11" s="32">
        <v>2</v>
      </c>
      <c r="P11" s="17">
        <v>2</v>
      </c>
      <c r="Q11" s="16">
        <v>4</v>
      </c>
      <c r="R11" s="17">
        <v>4</v>
      </c>
      <c r="S11" s="16">
        <f t="shared" ref="S11:T22" si="15">O11*Q11</f>
        <v>8</v>
      </c>
      <c r="T11" s="17">
        <f t="shared" ref="T11:T14" si="16">P11*R11</f>
        <v>8</v>
      </c>
      <c r="U11" s="16" t="str">
        <f t="shared" ref="U11:V22" si="17">IF(S11&gt;=24,"Muy Alto",IF(S11&gt;=10,"Alto",IF(S11&gt;=6,"Medio",IF(S11&gt;=0,"Bajo"))))</f>
        <v>Medio</v>
      </c>
      <c r="V11" s="17" t="str">
        <f t="shared" ref="V11:V14" si="18">IF(T11&gt;=24,"Muy Alto",IF(T11&gt;=10,"Alto",IF(T11&gt;=6,"Medio",IF(T11&gt;=0,"Bajo"))))</f>
        <v>Medio</v>
      </c>
      <c r="W11" s="16">
        <v>60</v>
      </c>
      <c r="X11" s="17">
        <v>60</v>
      </c>
      <c r="Y11" s="16">
        <f t="shared" ref="Y11:Z22" si="19">S11*W11</f>
        <v>480</v>
      </c>
      <c r="Z11" s="17">
        <f t="shared" ref="Z11:Z14" si="20">T11*X11</f>
        <v>480</v>
      </c>
      <c r="AA11" s="16" t="str">
        <f t="shared" ref="AA11:AB22" si="21">IF(Y11&gt;=600,"I",IF(Y11&gt;=150,"II",IF(Y11&gt;=40,"III",IF(Y11&gt;=0,"IV"))))</f>
        <v>II</v>
      </c>
      <c r="AB11" s="17" t="str">
        <f t="shared" ref="AB11:AB14" si="22">IF(Z11&gt;=600,"I",IF(Z11&gt;=150,"II",IF(Z11&gt;=40,"III",IF(Z11&gt;=0,"IV"))))</f>
        <v>II</v>
      </c>
      <c r="AC11" s="16" t="str">
        <f t="shared" ref="AC11:AD22" si="23">IF(Y11&gt;=600,"NO Aceptable",IF(Y11&gt;=150,"Aceptable con control",IF(Y11&gt;=40,"Mejorable",IF(Y11&gt;0,"Aceptable",IF(Y11=0,"Falta Valorar")))))</f>
        <v>Aceptable con control</v>
      </c>
      <c r="AD11" s="17" t="str">
        <f t="shared" ref="AD11:AD14" si="24">IF(Z11&gt;=600,"NO Aceptable",IF(Z11&gt;=150,"Aceptable con control",IF(Z11&gt;=40,"Mejorable",IF(Z11&gt;0,"Aceptable",IF(Z11=0,"Falta Valorar")))))</f>
        <v>Aceptable con control</v>
      </c>
      <c r="AE11" s="38">
        <v>23</v>
      </c>
      <c r="AF11" s="38">
        <v>8</v>
      </c>
      <c r="AG11" s="31" t="s">
        <v>174</v>
      </c>
      <c r="AH11" s="31" t="s">
        <v>175</v>
      </c>
      <c r="AI11" s="35" t="s">
        <v>142</v>
      </c>
      <c r="AJ11" s="34" t="s">
        <v>176</v>
      </c>
      <c r="AK11" s="34" t="s">
        <v>177</v>
      </c>
      <c r="AL11" s="34" t="s">
        <v>178</v>
      </c>
      <c r="AM11" s="45" t="s">
        <v>142</v>
      </c>
      <c r="AN11" s="4"/>
      <c r="AO11" s="4"/>
      <c r="AP11" s="4"/>
      <c r="AQ11" s="4"/>
      <c r="AR11" s="4"/>
      <c r="AS11" s="4"/>
      <c r="AT11" s="4"/>
      <c r="AU11" s="4"/>
      <c r="AV11" s="4"/>
      <c r="AW11" s="4"/>
      <c r="AX11" s="4"/>
      <c r="AY11" s="4"/>
      <c r="AZ11" s="4"/>
      <c r="BA11" s="31"/>
      <c r="BB11" s="31" t="s">
        <v>146</v>
      </c>
      <c r="BC11" s="31" t="s">
        <v>142</v>
      </c>
    </row>
    <row r="12" spans="1:55" s="33" customFormat="1" ht="345.75" customHeight="1" x14ac:dyDescent="0.25">
      <c r="A12" s="31" t="s">
        <v>227</v>
      </c>
      <c r="B12" s="38" t="s">
        <v>221</v>
      </c>
      <c r="C12" s="31" t="s">
        <v>222</v>
      </c>
      <c r="D12" s="31" t="s">
        <v>229</v>
      </c>
      <c r="E12" s="31" t="s">
        <v>153</v>
      </c>
      <c r="F12" s="38" t="s">
        <v>18</v>
      </c>
      <c r="G12" s="38" t="s">
        <v>18</v>
      </c>
      <c r="H12" s="31" t="s">
        <v>192</v>
      </c>
      <c r="I12" s="31" t="s">
        <v>81</v>
      </c>
      <c r="J12" s="31" t="s">
        <v>187</v>
      </c>
      <c r="K12" s="31" t="s">
        <v>190</v>
      </c>
      <c r="L12" s="31" t="s">
        <v>191</v>
      </c>
      <c r="M12" s="34" t="s">
        <v>182</v>
      </c>
      <c r="N12" s="34" t="s">
        <v>188</v>
      </c>
      <c r="O12" s="32">
        <v>2</v>
      </c>
      <c r="P12" s="17">
        <v>2</v>
      </c>
      <c r="Q12" s="16">
        <v>2</v>
      </c>
      <c r="R12" s="17">
        <v>2</v>
      </c>
      <c r="S12" s="16">
        <f t="shared" si="15"/>
        <v>4</v>
      </c>
      <c r="T12" s="17">
        <f t="shared" si="16"/>
        <v>4</v>
      </c>
      <c r="U12" s="16" t="str">
        <f t="shared" si="17"/>
        <v>Bajo</v>
      </c>
      <c r="V12" s="17" t="str">
        <f t="shared" si="18"/>
        <v>Bajo</v>
      </c>
      <c r="W12" s="16">
        <v>60</v>
      </c>
      <c r="X12" s="17">
        <v>60</v>
      </c>
      <c r="Y12" s="16">
        <f t="shared" si="19"/>
        <v>240</v>
      </c>
      <c r="Z12" s="17">
        <f t="shared" si="20"/>
        <v>240</v>
      </c>
      <c r="AA12" s="16" t="str">
        <f t="shared" si="21"/>
        <v>II</v>
      </c>
      <c r="AB12" s="17" t="str">
        <f t="shared" si="22"/>
        <v>II</v>
      </c>
      <c r="AC12" s="16" t="str">
        <f t="shared" si="23"/>
        <v>Aceptable con control</v>
      </c>
      <c r="AD12" s="17" t="str">
        <f t="shared" si="24"/>
        <v>Aceptable con control</v>
      </c>
      <c r="AE12" s="38">
        <v>23</v>
      </c>
      <c r="AF12" s="38">
        <v>5</v>
      </c>
      <c r="AG12" s="31" t="s">
        <v>193</v>
      </c>
      <c r="AH12" s="31" t="s">
        <v>175</v>
      </c>
      <c r="AI12" s="35" t="s">
        <v>142</v>
      </c>
      <c r="AJ12" s="34" t="s">
        <v>194</v>
      </c>
      <c r="AK12" s="34" t="s">
        <v>177</v>
      </c>
      <c r="AL12" s="34" t="s">
        <v>195</v>
      </c>
      <c r="AM12" s="45" t="s">
        <v>142</v>
      </c>
      <c r="AN12" s="4"/>
      <c r="AO12" s="4"/>
      <c r="AP12" s="4"/>
      <c r="AQ12" s="4"/>
      <c r="AR12" s="4"/>
      <c r="AS12" s="4"/>
      <c r="AT12" s="4"/>
      <c r="AU12" s="4"/>
      <c r="AV12" s="4"/>
      <c r="AW12" s="4"/>
      <c r="AX12" s="4"/>
      <c r="AY12" s="4"/>
      <c r="AZ12" s="4"/>
      <c r="BA12" s="31"/>
      <c r="BB12" s="31" t="s">
        <v>146</v>
      </c>
      <c r="BC12" s="31" t="s">
        <v>142</v>
      </c>
    </row>
    <row r="13" spans="1:55" s="33" customFormat="1" ht="345.75" customHeight="1" x14ac:dyDescent="0.25">
      <c r="A13" s="31" t="s">
        <v>227</v>
      </c>
      <c r="B13" s="38" t="s">
        <v>221</v>
      </c>
      <c r="C13" s="31" t="s">
        <v>222</v>
      </c>
      <c r="D13" s="31" t="s">
        <v>232</v>
      </c>
      <c r="E13" s="31" t="s">
        <v>153</v>
      </c>
      <c r="F13" s="38" t="s">
        <v>18</v>
      </c>
      <c r="G13" s="38" t="s">
        <v>18</v>
      </c>
      <c r="H13" s="31" t="s">
        <v>179</v>
      </c>
      <c r="I13" s="31" t="s">
        <v>81</v>
      </c>
      <c r="J13" s="31" t="s">
        <v>180</v>
      </c>
      <c r="K13" s="31" t="s">
        <v>170</v>
      </c>
      <c r="L13" s="31" t="s">
        <v>181</v>
      </c>
      <c r="M13" s="34" t="s">
        <v>182</v>
      </c>
      <c r="N13" s="34" t="s">
        <v>183</v>
      </c>
      <c r="O13" s="32">
        <v>2</v>
      </c>
      <c r="P13" s="17">
        <v>2</v>
      </c>
      <c r="Q13" s="16">
        <v>3</v>
      </c>
      <c r="R13" s="17">
        <v>3</v>
      </c>
      <c r="S13" s="16">
        <f t="shared" si="15"/>
        <v>6</v>
      </c>
      <c r="T13" s="17">
        <f t="shared" si="16"/>
        <v>6</v>
      </c>
      <c r="U13" s="16" t="str">
        <f t="shared" si="17"/>
        <v>Medio</v>
      </c>
      <c r="V13" s="17" t="str">
        <f t="shared" si="18"/>
        <v>Medio</v>
      </c>
      <c r="W13" s="16">
        <v>60</v>
      </c>
      <c r="X13" s="17">
        <v>60</v>
      </c>
      <c r="Y13" s="16">
        <f t="shared" si="19"/>
        <v>360</v>
      </c>
      <c r="Z13" s="17">
        <f t="shared" si="20"/>
        <v>360</v>
      </c>
      <c r="AA13" s="16" t="str">
        <f t="shared" si="21"/>
        <v>II</v>
      </c>
      <c r="AB13" s="17" t="str">
        <f t="shared" si="22"/>
        <v>II</v>
      </c>
      <c r="AC13" s="16" t="str">
        <f t="shared" si="23"/>
        <v>Aceptable con control</v>
      </c>
      <c r="AD13" s="17" t="str">
        <f t="shared" si="24"/>
        <v>Aceptable con control</v>
      </c>
      <c r="AE13" s="38">
        <v>23</v>
      </c>
      <c r="AF13" s="38">
        <v>5</v>
      </c>
      <c r="AG13" s="31" t="s">
        <v>174</v>
      </c>
      <c r="AH13" s="31" t="s">
        <v>175</v>
      </c>
      <c r="AI13" s="35" t="s">
        <v>142</v>
      </c>
      <c r="AJ13" s="34" t="s">
        <v>184</v>
      </c>
      <c r="AK13" s="34" t="s">
        <v>177</v>
      </c>
      <c r="AL13" s="34" t="s">
        <v>185</v>
      </c>
      <c r="AM13" s="45" t="s">
        <v>142</v>
      </c>
      <c r="AN13" s="4"/>
      <c r="AO13" s="4"/>
      <c r="AP13" s="4"/>
      <c r="AQ13" s="4"/>
      <c r="AR13" s="4"/>
      <c r="AS13" s="4"/>
      <c r="AT13" s="4"/>
      <c r="AU13" s="4"/>
      <c r="AV13" s="4"/>
      <c r="AW13" s="4"/>
      <c r="AX13" s="4"/>
      <c r="AY13" s="4"/>
      <c r="AZ13" s="4"/>
      <c r="BA13" s="31"/>
      <c r="BB13" s="31" t="s">
        <v>146</v>
      </c>
      <c r="BC13" s="31" t="s">
        <v>142</v>
      </c>
    </row>
    <row r="14" spans="1:55" s="33" customFormat="1" ht="354.75" customHeight="1" x14ac:dyDescent="0.2">
      <c r="A14" s="31" t="s">
        <v>227</v>
      </c>
      <c r="B14" s="38" t="s">
        <v>221</v>
      </c>
      <c r="C14" s="31" t="s">
        <v>222</v>
      </c>
      <c r="D14" s="31" t="s">
        <v>240</v>
      </c>
      <c r="E14" s="31" t="s">
        <v>153</v>
      </c>
      <c r="F14" s="38" t="s">
        <v>18</v>
      </c>
      <c r="G14" s="38" t="s">
        <v>18</v>
      </c>
      <c r="H14" s="34" t="s">
        <v>233</v>
      </c>
      <c r="I14" s="31" t="s">
        <v>81</v>
      </c>
      <c r="J14" s="31" t="s">
        <v>234</v>
      </c>
      <c r="K14" s="31" t="s">
        <v>235</v>
      </c>
      <c r="L14" s="31" t="s">
        <v>241</v>
      </c>
      <c r="M14" s="31" t="s">
        <v>236</v>
      </c>
      <c r="N14" s="31" t="s">
        <v>237</v>
      </c>
      <c r="O14" s="32">
        <v>2</v>
      </c>
      <c r="P14" s="17">
        <v>2</v>
      </c>
      <c r="Q14" s="16">
        <v>1</v>
      </c>
      <c r="R14" s="17">
        <v>1</v>
      </c>
      <c r="S14" s="16">
        <f t="shared" si="15"/>
        <v>2</v>
      </c>
      <c r="T14" s="17">
        <f t="shared" si="16"/>
        <v>2</v>
      </c>
      <c r="U14" s="16" t="str">
        <f t="shared" si="17"/>
        <v>Bajo</v>
      </c>
      <c r="V14" s="17" t="str">
        <f t="shared" si="18"/>
        <v>Bajo</v>
      </c>
      <c r="W14" s="16">
        <v>25</v>
      </c>
      <c r="X14" s="17">
        <v>25</v>
      </c>
      <c r="Y14" s="16">
        <f t="shared" si="19"/>
        <v>50</v>
      </c>
      <c r="Z14" s="17">
        <f t="shared" si="20"/>
        <v>50</v>
      </c>
      <c r="AA14" s="16" t="str">
        <f t="shared" si="21"/>
        <v>III</v>
      </c>
      <c r="AB14" s="17" t="str">
        <f t="shared" si="22"/>
        <v>III</v>
      </c>
      <c r="AC14" s="16" t="str">
        <f t="shared" si="23"/>
        <v>Mejorable</v>
      </c>
      <c r="AD14" s="17" t="str">
        <f t="shared" si="24"/>
        <v>Mejorable</v>
      </c>
      <c r="AE14" s="38">
        <v>23</v>
      </c>
      <c r="AF14" s="38">
        <v>3</v>
      </c>
      <c r="AG14" s="31" t="s">
        <v>238</v>
      </c>
      <c r="AH14" s="35" t="s">
        <v>142</v>
      </c>
      <c r="AI14" s="35" t="s">
        <v>142</v>
      </c>
      <c r="AJ14" s="34" t="s">
        <v>239</v>
      </c>
      <c r="AK14" s="34" t="s">
        <v>142</v>
      </c>
      <c r="AL14" s="51" t="s">
        <v>242</v>
      </c>
      <c r="AM14" s="35" t="s">
        <v>142</v>
      </c>
      <c r="AN14" s="4"/>
      <c r="AO14" s="4"/>
      <c r="AP14" s="4"/>
      <c r="AQ14" s="4"/>
      <c r="AR14" s="4"/>
      <c r="AS14" s="4"/>
      <c r="AT14" s="4"/>
      <c r="AU14" s="4"/>
      <c r="AV14" s="4"/>
      <c r="AW14" s="4"/>
      <c r="AX14" s="4"/>
      <c r="AY14" s="4"/>
      <c r="AZ14" s="4"/>
      <c r="BA14" s="31"/>
      <c r="BB14" s="31" t="s">
        <v>146</v>
      </c>
      <c r="BC14" s="31" t="s">
        <v>142</v>
      </c>
    </row>
    <row r="15" spans="1:55" s="33" customFormat="1" ht="409.5" x14ac:dyDescent="0.25">
      <c r="A15" s="31" t="s">
        <v>256</v>
      </c>
      <c r="B15" s="38">
        <v>1</v>
      </c>
      <c r="C15" s="31" t="s">
        <v>244</v>
      </c>
      <c r="D15" s="31" t="s">
        <v>245</v>
      </c>
      <c r="E15" s="31" t="s">
        <v>153</v>
      </c>
      <c r="F15" s="38" t="s">
        <v>18</v>
      </c>
      <c r="G15" s="38" t="s">
        <v>18</v>
      </c>
      <c r="H15" s="31" t="s">
        <v>246</v>
      </c>
      <c r="I15" s="31" t="s">
        <v>81</v>
      </c>
      <c r="J15" s="31" t="s">
        <v>46</v>
      </c>
      <c r="K15" s="31" t="s">
        <v>243</v>
      </c>
      <c r="L15" s="31" t="s">
        <v>247</v>
      </c>
      <c r="M15" s="34" t="s">
        <v>182</v>
      </c>
      <c r="N15" s="34" t="s">
        <v>248</v>
      </c>
      <c r="O15" s="32">
        <v>2</v>
      </c>
      <c r="P15" s="17">
        <v>2</v>
      </c>
      <c r="Q15" s="16">
        <v>2</v>
      </c>
      <c r="R15" s="17">
        <v>2</v>
      </c>
      <c r="S15" s="16">
        <f t="shared" si="15"/>
        <v>4</v>
      </c>
      <c r="T15" s="17">
        <f t="shared" si="15"/>
        <v>4</v>
      </c>
      <c r="U15" s="16" t="str">
        <f t="shared" si="17"/>
        <v>Bajo</v>
      </c>
      <c r="V15" s="17" t="str">
        <f t="shared" si="17"/>
        <v>Bajo</v>
      </c>
      <c r="W15" s="16">
        <v>10</v>
      </c>
      <c r="X15" s="17">
        <v>10</v>
      </c>
      <c r="Y15" s="16">
        <f t="shared" si="19"/>
        <v>40</v>
      </c>
      <c r="Z15" s="17">
        <f t="shared" si="19"/>
        <v>40</v>
      </c>
      <c r="AA15" s="16" t="str">
        <f t="shared" si="21"/>
        <v>III</v>
      </c>
      <c r="AB15" s="17" t="str">
        <f t="shared" si="21"/>
        <v>III</v>
      </c>
      <c r="AC15" s="16" t="str">
        <f t="shared" si="23"/>
        <v>Mejorable</v>
      </c>
      <c r="AD15" s="17" t="str">
        <f t="shared" si="23"/>
        <v>Mejorable</v>
      </c>
      <c r="AE15" s="38">
        <v>5</v>
      </c>
      <c r="AF15" s="38">
        <v>1</v>
      </c>
      <c r="AG15" s="31" t="s">
        <v>174</v>
      </c>
      <c r="AH15" s="31" t="s">
        <v>175</v>
      </c>
      <c r="AI15" s="35" t="s">
        <v>142</v>
      </c>
      <c r="AJ15" s="35" t="s">
        <v>142</v>
      </c>
      <c r="AK15" s="35" t="s">
        <v>142</v>
      </c>
      <c r="AL15" s="34" t="s">
        <v>249</v>
      </c>
      <c r="AM15" s="35" t="s">
        <v>142</v>
      </c>
      <c r="AN15" s="4"/>
      <c r="AO15" s="4"/>
      <c r="AP15" s="4"/>
      <c r="AQ15" s="4"/>
      <c r="AR15" s="4"/>
      <c r="AS15" s="4"/>
      <c r="AT15" s="4"/>
      <c r="AU15" s="4"/>
      <c r="AV15" s="4"/>
      <c r="AW15" s="4"/>
      <c r="AX15" s="4"/>
      <c r="AY15" s="4"/>
      <c r="AZ15" s="4"/>
      <c r="BA15" s="31"/>
      <c r="BB15" s="31" t="s">
        <v>146</v>
      </c>
      <c r="BC15" s="31" t="s">
        <v>142</v>
      </c>
    </row>
    <row r="16" spans="1:55" s="33" customFormat="1" ht="327" customHeight="1" x14ac:dyDescent="0.25">
      <c r="A16" s="31" t="s">
        <v>256</v>
      </c>
      <c r="B16" s="38">
        <v>1</v>
      </c>
      <c r="C16" s="31" t="s">
        <v>244</v>
      </c>
      <c r="D16" s="31" t="s">
        <v>263</v>
      </c>
      <c r="E16" s="31" t="s">
        <v>153</v>
      </c>
      <c r="F16" s="38" t="s">
        <v>18</v>
      </c>
      <c r="G16" s="38" t="s">
        <v>18</v>
      </c>
      <c r="H16" s="46" t="s">
        <v>257</v>
      </c>
      <c r="I16" s="31" t="s">
        <v>22</v>
      </c>
      <c r="J16" s="31" t="s">
        <v>250</v>
      </c>
      <c r="K16" s="31" t="s">
        <v>251</v>
      </c>
      <c r="L16" s="34" t="s">
        <v>259</v>
      </c>
      <c r="M16" s="34" t="s">
        <v>258</v>
      </c>
      <c r="N16" s="46" t="s">
        <v>252</v>
      </c>
      <c r="O16" s="32">
        <v>2</v>
      </c>
      <c r="P16" s="17">
        <v>2</v>
      </c>
      <c r="Q16" s="16">
        <v>2</v>
      </c>
      <c r="R16" s="17">
        <v>2</v>
      </c>
      <c r="S16" s="16">
        <f t="shared" si="15"/>
        <v>4</v>
      </c>
      <c r="T16" s="17">
        <f t="shared" si="15"/>
        <v>4</v>
      </c>
      <c r="U16" s="16" t="str">
        <f t="shared" si="17"/>
        <v>Bajo</v>
      </c>
      <c r="V16" s="17" t="str">
        <f t="shared" si="17"/>
        <v>Bajo</v>
      </c>
      <c r="W16" s="16">
        <v>100</v>
      </c>
      <c r="X16" s="17">
        <v>100</v>
      </c>
      <c r="Y16" s="16">
        <f t="shared" si="19"/>
        <v>400</v>
      </c>
      <c r="Z16" s="17">
        <f t="shared" si="19"/>
        <v>400</v>
      </c>
      <c r="AA16" s="16" t="str">
        <f t="shared" si="21"/>
        <v>II</v>
      </c>
      <c r="AB16" s="17" t="str">
        <f t="shared" si="21"/>
        <v>II</v>
      </c>
      <c r="AC16" s="16" t="str">
        <f t="shared" si="23"/>
        <v>Aceptable con control</v>
      </c>
      <c r="AD16" s="17" t="str">
        <f t="shared" si="23"/>
        <v>Aceptable con control</v>
      </c>
      <c r="AE16" s="38">
        <v>5</v>
      </c>
      <c r="AF16" s="38">
        <v>2</v>
      </c>
      <c r="AG16" s="31" t="s">
        <v>215</v>
      </c>
      <c r="AH16" s="31" t="s">
        <v>253</v>
      </c>
      <c r="AI16" s="35" t="s">
        <v>142</v>
      </c>
      <c r="AJ16" s="34" t="s">
        <v>260</v>
      </c>
      <c r="AK16" s="34" t="s">
        <v>254</v>
      </c>
      <c r="AL16" s="47" t="s">
        <v>261</v>
      </c>
      <c r="AM16" s="34" t="s">
        <v>262</v>
      </c>
      <c r="AN16" s="4"/>
      <c r="AO16" s="4"/>
      <c r="AP16" s="4"/>
      <c r="AQ16" s="4"/>
      <c r="AR16" s="4"/>
      <c r="AS16" s="4"/>
      <c r="AT16" s="4"/>
      <c r="AU16" s="4"/>
      <c r="AV16" s="4"/>
      <c r="AW16" s="4"/>
      <c r="AX16" s="4"/>
      <c r="AY16" s="4"/>
      <c r="AZ16" s="4"/>
      <c r="BA16" s="31"/>
      <c r="BB16" s="31" t="s">
        <v>146</v>
      </c>
      <c r="BC16" s="50" t="s">
        <v>255</v>
      </c>
    </row>
    <row r="17" spans="1:55" s="33" customFormat="1" ht="409.5" x14ac:dyDescent="0.25">
      <c r="A17" s="31" t="s">
        <v>256</v>
      </c>
      <c r="B17" s="38">
        <v>1</v>
      </c>
      <c r="C17" s="31" t="s">
        <v>244</v>
      </c>
      <c r="D17" s="31" t="s">
        <v>264</v>
      </c>
      <c r="E17" s="31" t="s">
        <v>153</v>
      </c>
      <c r="F17" s="38" t="s">
        <v>18</v>
      </c>
      <c r="G17" s="38" t="s">
        <v>18</v>
      </c>
      <c r="H17" s="46" t="s">
        <v>265</v>
      </c>
      <c r="I17" s="31" t="s">
        <v>70</v>
      </c>
      <c r="J17" s="31" t="s">
        <v>196</v>
      </c>
      <c r="K17" s="31" t="s">
        <v>197</v>
      </c>
      <c r="L17" s="34" t="s">
        <v>198</v>
      </c>
      <c r="M17" s="34" t="s">
        <v>204</v>
      </c>
      <c r="N17" s="34" t="s">
        <v>205</v>
      </c>
      <c r="O17" s="32">
        <v>2</v>
      </c>
      <c r="P17" s="17">
        <v>2</v>
      </c>
      <c r="Q17" s="16">
        <v>2</v>
      </c>
      <c r="R17" s="17">
        <v>2</v>
      </c>
      <c r="S17" s="16">
        <f t="shared" si="15"/>
        <v>4</v>
      </c>
      <c r="T17" s="17">
        <f t="shared" si="15"/>
        <v>4</v>
      </c>
      <c r="U17" s="16" t="str">
        <f t="shared" si="17"/>
        <v>Bajo</v>
      </c>
      <c r="V17" s="17" t="str">
        <f t="shared" si="17"/>
        <v>Bajo</v>
      </c>
      <c r="W17" s="16">
        <v>25</v>
      </c>
      <c r="X17" s="17">
        <v>25</v>
      </c>
      <c r="Y17" s="16">
        <f t="shared" si="19"/>
        <v>100</v>
      </c>
      <c r="Z17" s="17">
        <f t="shared" si="19"/>
        <v>100</v>
      </c>
      <c r="AA17" s="16" t="str">
        <f t="shared" si="21"/>
        <v>III</v>
      </c>
      <c r="AB17" s="17" t="str">
        <f t="shared" si="21"/>
        <v>III</v>
      </c>
      <c r="AC17" s="16" t="str">
        <f t="shared" si="23"/>
        <v>Mejorable</v>
      </c>
      <c r="AD17" s="17" t="str">
        <f t="shared" si="23"/>
        <v>Mejorable</v>
      </c>
      <c r="AE17" s="38">
        <v>5</v>
      </c>
      <c r="AF17" s="38">
        <v>2</v>
      </c>
      <c r="AG17" s="31" t="s">
        <v>199</v>
      </c>
      <c r="AH17" s="31" t="s">
        <v>200</v>
      </c>
      <c r="AI17" s="35" t="s">
        <v>142</v>
      </c>
      <c r="AJ17" s="34" t="s">
        <v>206</v>
      </c>
      <c r="AK17" s="34" t="s">
        <v>201</v>
      </c>
      <c r="AL17" s="47" t="s">
        <v>207</v>
      </c>
      <c r="AM17" s="34" t="s">
        <v>208</v>
      </c>
      <c r="AN17" s="4"/>
      <c r="AO17" s="4"/>
      <c r="AP17" s="4"/>
      <c r="AQ17" s="4"/>
      <c r="AR17" s="4"/>
      <c r="AS17" s="4"/>
      <c r="AT17" s="4"/>
      <c r="AU17" s="4"/>
      <c r="AV17" s="4"/>
      <c r="AW17" s="4"/>
      <c r="AX17" s="4"/>
      <c r="AY17" s="4"/>
      <c r="AZ17" s="4"/>
      <c r="BA17" s="31"/>
      <c r="BB17" s="31" t="s">
        <v>146</v>
      </c>
      <c r="BC17" s="31" t="s">
        <v>142</v>
      </c>
    </row>
    <row r="18" spans="1:55" s="33" customFormat="1" ht="409.5" x14ac:dyDescent="0.25">
      <c r="A18" s="31" t="s">
        <v>227</v>
      </c>
      <c r="B18" s="38" t="s">
        <v>267</v>
      </c>
      <c r="C18" s="31" t="s">
        <v>268</v>
      </c>
      <c r="D18" s="31" t="s">
        <v>289</v>
      </c>
      <c r="E18" s="31" t="s">
        <v>287</v>
      </c>
      <c r="F18" s="38" t="s">
        <v>18</v>
      </c>
      <c r="G18" s="38" t="s">
        <v>18</v>
      </c>
      <c r="H18" s="31" t="s">
        <v>294</v>
      </c>
      <c r="I18" s="31" t="s">
        <v>54</v>
      </c>
      <c r="J18" s="31" t="s">
        <v>62</v>
      </c>
      <c r="K18" s="31" t="s">
        <v>290</v>
      </c>
      <c r="L18" s="34" t="s">
        <v>291</v>
      </c>
      <c r="M18" s="34" t="s">
        <v>295</v>
      </c>
      <c r="N18" s="46" t="s">
        <v>296</v>
      </c>
      <c r="O18" s="32">
        <v>2</v>
      </c>
      <c r="P18" s="17">
        <v>2</v>
      </c>
      <c r="Q18" s="16">
        <v>2</v>
      </c>
      <c r="R18" s="17">
        <v>2</v>
      </c>
      <c r="S18" s="16">
        <f>O18*Q18</f>
        <v>4</v>
      </c>
      <c r="T18" s="17">
        <f>P18*R18</f>
        <v>4</v>
      </c>
      <c r="U18" s="16" t="str">
        <f>IF(S18&gt;=24,"Muy Alto",IF(S18&gt;=10,"Alto",IF(S18&gt;=6,"Medio",IF(S18&gt;=0,"Bajo"))))</f>
        <v>Bajo</v>
      </c>
      <c r="V18" s="17" t="str">
        <f>IF(T18&gt;=24,"Muy Alto",IF(T18&gt;=10,"Alto",IF(T18&gt;=6,"Medio",IF(T18&gt;=0,"Bajo"))))</f>
        <v>Bajo</v>
      </c>
      <c r="W18" s="16">
        <v>25</v>
      </c>
      <c r="X18" s="17">
        <v>25</v>
      </c>
      <c r="Y18" s="16">
        <f>S18*W18</f>
        <v>100</v>
      </c>
      <c r="Z18" s="17">
        <f>T18*X18</f>
        <v>100</v>
      </c>
      <c r="AA18" s="16" t="str">
        <f>IF(Y18&gt;=600,"I",IF(Y18&gt;=150,"II",IF(Y18&gt;=40,"III",IF(Y18&gt;=0,"IV"))))</f>
        <v>III</v>
      </c>
      <c r="AB18" s="17" t="str">
        <f>IF(Z18&gt;=600,"I",IF(Z18&gt;=150,"II",IF(Z18&gt;=40,"III",IF(Z18&gt;=0,"IV"))))</f>
        <v>III</v>
      </c>
      <c r="AC18" s="53" t="str">
        <f>IF(Y18&gt;=600,"NO Aceptable",IF(Y18&gt;=150,"Aceptable con control",IF(Y18&gt;=40,"Mejorable",IF(Y18&gt;0,"Aceptable",IF(Y18=0,"Falta Valorar")))))</f>
        <v>Mejorable</v>
      </c>
      <c r="AD18" s="17" t="str">
        <f>IF(Z18&gt;=600,"NO Aceptable",IF(Z18&gt;=150,"Aceptable con control",IF(Z18&gt;=40,"Mejorable",IF(Z18&gt;0,"Aceptable",IF(Z18=0,"Falta Valorar")))))</f>
        <v>Mejorable</v>
      </c>
      <c r="AE18" s="54">
        <v>223</v>
      </c>
      <c r="AF18" s="38">
        <v>1</v>
      </c>
      <c r="AG18" s="31" t="s">
        <v>292</v>
      </c>
      <c r="AH18" s="31" t="s">
        <v>293</v>
      </c>
      <c r="AI18" s="35" t="s">
        <v>142</v>
      </c>
      <c r="AJ18" s="35" t="s">
        <v>142</v>
      </c>
      <c r="AK18" s="34" t="s">
        <v>297</v>
      </c>
      <c r="AL18" s="47" t="s">
        <v>298</v>
      </c>
      <c r="AM18" s="35" t="s">
        <v>142</v>
      </c>
      <c r="AN18" s="4"/>
      <c r="AO18" s="4"/>
      <c r="AP18" s="4"/>
      <c r="AQ18" s="4"/>
      <c r="AR18" s="4"/>
      <c r="AS18" s="4"/>
      <c r="AT18" s="4"/>
      <c r="AU18" s="4"/>
      <c r="AV18" s="4"/>
      <c r="AW18" s="4"/>
      <c r="AX18" s="4"/>
      <c r="AY18" s="4"/>
      <c r="AZ18" s="4"/>
      <c r="BA18" s="31"/>
      <c r="BB18" s="31" t="s">
        <v>146</v>
      </c>
      <c r="BC18" s="31" t="s">
        <v>142</v>
      </c>
    </row>
    <row r="19" spans="1:55" s="33" customFormat="1" ht="314.25" customHeight="1" x14ac:dyDescent="0.25">
      <c r="A19" s="31" t="s">
        <v>227</v>
      </c>
      <c r="B19" s="38" t="s">
        <v>209</v>
      </c>
      <c r="C19" s="48" t="s">
        <v>210</v>
      </c>
      <c r="D19" s="31" t="s">
        <v>266</v>
      </c>
      <c r="E19" s="31" t="s">
        <v>153</v>
      </c>
      <c r="F19" s="38" t="s">
        <v>18</v>
      </c>
      <c r="G19" s="38" t="s">
        <v>19</v>
      </c>
      <c r="H19" s="31" t="s">
        <v>218</v>
      </c>
      <c r="I19" s="34" t="s">
        <v>211</v>
      </c>
      <c r="J19" s="34" t="s">
        <v>212</v>
      </c>
      <c r="K19" s="31" t="s">
        <v>213</v>
      </c>
      <c r="L19" s="34" t="s">
        <v>142</v>
      </c>
      <c r="M19" s="34" t="s">
        <v>214</v>
      </c>
      <c r="N19" s="46" t="s">
        <v>219</v>
      </c>
      <c r="O19" s="32">
        <v>2</v>
      </c>
      <c r="P19" s="17">
        <v>2</v>
      </c>
      <c r="Q19" s="16">
        <v>1</v>
      </c>
      <c r="R19" s="17">
        <v>1</v>
      </c>
      <c r="S19" s="16">
        <f t="shared" si="15"/>
        <v>2</v>
      </c>
      <c r="T19" s="17">
        <f t="shared" si="15"/>
        <v>2</v>
      </c>
      <c r="U19" s="16" t="str">
        <f t="shared" si="17"/>
        <v>Bajo</v>
      </c>
      <c r="V19" s="17" t="str">
        <f t="shared" si="17"/>
        <v>Bajo</v>
      </c>
      <c r="W19" s="16">
        <v>60</v>
      </c>
      <c r="X19" s="17">
        <v>60</v>
      </c>
      <c r="Y19" s="16">
        <f t="shared" si="19"/>
        <v>120</v>
      </c>
      <c r="Z19" s="17">
        <f t="shared" si="19"/>
        <v>120</v>
      </c>
      <c r="AA19" s="16" t="str">
        <f t="shared" si="21"/>
        <v>III</v>
      </c>
      <c r="AB19" s="17" t="str">
        <f t="shared" si="21"/>
        <v>III</v>
      </c>
      <c r="AC19" s="16" t="str">
        <f t="shared" si="23"/>
        <v>Mejorable</v>
      </c>
      <c r="AD19" s="17" t="str">
        <f t="shared" si="23"/>
        <v>Mejorable</v>
      </c>
      <c r="AE19" s="38">
        <v>23</v>
      </c>
      <c r="AF19" s="38">
        <v>1</v>
      </c>
      <c r="AG19" s="38" t="s">
        <v>215</v>
      </c>
      <c r="AH19" s="31" t="s">
        <v>216</v>
      </c>
      <c r="AI19" s="35" t="s">
        <v>142</v>
      </c>
      <c r="AJ19" s="35" t="s">
        <v>142</v>
      </c>
      <c r="AK19" s="35" t="s">
        <v>142</v>
      </c>
      <c r="AL19" s="49" t="s">
        <v>220</v>
      </c>
      <c r="AM19" s="46" t="s">
        <v>142</v>
      </c>
      <c r="AN19" s="4"/>
      <c r="AO19" s="4"/>
      <c r="AP19" s="4"/>
      <c r="AQ19" s="4"/>
      <c r="AR19" s="4"/>
      <c r="AS19" s="4"/>
      <c r="AT19" s="4"/>
      <c r="AU19" s="4"/>
      <c r="AV19" s="4"/>
      <c r="AW19" s="4"/>
      <c r="AX19" s="4"/>
      <c r="AY19" s="4"/>
      <c r="AZ19" s="4"/>
      <c r="BA19" s="31"/>
      <c r="BB19" s="31" t="s">
        <v>146</v>
      </c>
      <c r="BC19" s="50"/>
    </row>
    <row r="20" spans="1:55" s="33" customFormat="1" ht="354.75" customHeight="1" x14ac:dyDescent="0.25">
      <c r="A20" s="31" t="s">
        <v>227</v>
      </c>
      <c r="B20" s="38" t="s">
        <v>267</v>
      </c>
      <c r="C20" s="31" t="s">
        <v>268</v>
      </c>
      <c r="D20" s="44" t="s">
        <v>301</v>
      </c>
      <c r="E20" s="31" t="s">
        <v>305</v>
      </c>
      <c r="F20" s="38" t="s">
        <v>18</v>
      </c>
      <c r="G20" s="38" t="s">
        <v>18</v>
      </c>
      <c r="H20" s="34" t="s">
        <v>302</v>
      </c>
      <c r="I20" s="31" t="s">
        <v>22</v>
      </c>
      <c r="J20" s="31" t="s">
        <v>299</v>
      </c>
      <c r="K20" s="31" t="s">
        <v>213</v>
      </c>
      <c r="L20" s="44" t="s">
        <v>303</v>
      </c>
      <c r="M20" s="44" t="s">
        <v>304</v>
      </c>
      <c r="N20" s="44" t="s">
        <v>300</v>
      </c>
      <c r="O20" s="32">
        <v>2</v>
      </c>
      <c r="P20" s="17">
        <v>2</v>
      </c>
      <c r="Q20" s="16">
        <v>4</v>
      </c>
      <c r="R20" s="17">
        <v>4</v>
      </c>
      <c r="S20" s="16">
        <f t="shared" si="15"/>
        <v>8</v>
      </c>
      <c r="T20" s="17">
        <f t="shared" si="15"/>
        <v>8</v>
      </c>
      <c r="U20" s="16" t="str">
        <f t="shared" si="17"/>
        <v>Medio</v>
      </c>
      <c r="V20" s="17" t="str">
        <f t="shared" si="17"/>
        <v>Medio</v>
      </c>
      <c r="W20" s="16">
        <v>25</v>
      </c>
      <c r="X20" s="17">
        <v>25</v>
      </c>
      <c r="Y20" s="16">
        <f t="shared" si="19"/>
        <v>200</v>
      </c>
      <c r="Z20" s="17">
        <f t="shared" si="19"/>
        <v>200</v>
      </c>
      <c r="AA20" s="16" t="str">
        <f t="shared" si="21"/>
        <v>II</v>
      </c>
      <c r="AB20" s="17" t="str">
        <f t="shared" si="21"/>
        <v>II</v>
      </c>
      <c r="AC20" s="16" t="str">
        <f t="shared" si="23"/>
        <v>Aceptable con control</v>
      </c>
      <c r="AD20" s="17" t="str">
        <f t="shared" si="23"/>
        <v>Aceptable con control</v>
      </c>
      <c r="AE20" s="38">
        <v>23</v>
      </c>
      <c r="AF20" s="38">
        <v>8</v>
      </c>
      <c r="AG20" s="31" t="s">
        <v>215</v>
      </c>
      <c r="AH20" s="45" t="s">
        <v>142</v>
      </c>
      <c r="AI20" s="45" t="s">
        <v>142</v>
      </c>
      <c r="AJ20" s="45" t="s">
        <v>142</v>
      </c>
      <c r="AK20" s="52" t="s">
        <v>306</v>
      </c>
      <c r="AL20" s="44" t="s">
        <v>307</v>
      </c>
      <c r="AM20" s="45" t="s">
        <v>142</v>
      </c>
      <c r="AN20" s="4"/>
      <c r="AO20" s="4"/>
      <c r="AP20" s="4"/>
      <c r="AQ20" s="4"/>
      <c r="AR20" s="4"/>
      <c r="AS20" s="4"/>
      <c r="AT20" s="4"/>
      <c r="AU20" s="4"/>
      <c r="AV20" s="4"/>
      <c r="AW20" s="4"/>
      <c r="AX20" s="4"/>
      <c r="AY20" s="4"/>
      <c r="AZ20" s="4"/>
      <c r="BA20" s="31"/>
      <c r="BB20" s="31" t="s">
        <v>146</v>
      </c>
      <c r="BC20" s="31"/>
    </row>
    <row r="21" spans="1:55" s="33" customFormat="1" ht="354.75" customHeight="1" x14ac:dyDescent="0.25">
      <c r="A21" s="31" t="s">
        <v>227</v>
      </c>
      <c r="B21" s="38" t="s">
        <v>267</v>
      </c>
      <c r="C21" s="31" t="s">
        <v>268</v>
      </c>
      <c r="D21" s="31" t="s">
        <v>269</v>
      </c>
      <c r="E21" s="31" t="s">
        <v>287</v>
      </c>
      <c r="F21" s="38" t="s">
        <v>19</v>
      </c>
      <c r="G21" s="38" t="s">
        <v>18</v>
      </c>
      <c r="H21" s="31" t="s">
        <v>278</v>
      </c>
      <c r="I21" s="31" t="s">
        <v>270</v>
      </c>
      <c r="J21" s="31" t="s">
        <v>271</v>
      </c>
      <c r="K21" s="31" t="s">
        <v>272</v>
      </c>
      <c r="L21" s="34" t="s">
        <v>308</v>
      </c>
      <c r="M21" s="34" t="s">
        <v>273</v>
      </c>
      <c r="N21" s="34" t="s">
        <v>274</v>
      </c>
      <c r="O21" s="32">
        <v>2</v>
      </c>
      <c r="P21" s="17">
        <v>2</v>
      </c>
      <c r="Q21" s="16">
        <v>4</v>
      </c>
      <c r="R21" s="17">
        <v>4</v>
      </c>
      <c r="S21" s="16">
        <f t="shared" si="15"/>
        <v>8</v>
      </c>
      <c r="T21" s="17">
        <f t="shared" si="15"/>
        <v>8</v>
      </c>
      <c r="U21" s="16" t="str">
        <f t="shared" si="17"/>
        <v>Medio</v>
      </c>
      <c r="V21" s="17" t="str">
        <f t="shared" si="17"/>
        <v>Medio</v>
      </c>
      <c r="W21" s="16">
        <v>60</v>
      </c>
      <c r="X21" s="17">
        <v>60</v>
      </c>
      <c r="Y21" s="16">
        <f t="shared" si="19"/>
        <v>480</v>
      </c>
      <c r="Z21" s="17">
        <f t="shared" si="19"/>
        <v>480</v>
      </c>
      <c r="AA21" s="16" t="str">
        <f t="shared" si="21"/>
        <v>II</v>
      </c>
      <c r="AB21" s="17" t="str">
        <f t="shared" si="21"/>
        <v>II</v>
      </c>
      <c r="AC21" s="16" t="str">
        <f t="shared" si="23"/>
        <v>Aceptable con control</v>
      </c>
      <c r="AD21" s="17" t="str">
        <f t="shared" si="23"/>
        <v>Aceptable con control</v>
      </c>
      <c r="AE21" s="38">
        <v>129</v>
      </c>
      <c r="AF21" s="38">
        <v>8</v>
      </c>
      <c r="AG21" s="38" t="s">
        <v>215</v>
      </c>
      <c r="AH21" s="31" t="s">
        <v>275</v>
      </c>
      <c r="AI21" s="35" t="s">
        <v>142</v>
      </c>
      <c r="AJ21" s="35" t="s">
        <v>142</v>
      </c>
      <c r="AK21" s="34" t="s">
        <v>309</v>
      </c>
      <c r="AL21" s="34" t="s">
        <v>310</v>
      </c>
      <c r="AM21" s="46" t="s">
        <v>276</v>
      </c>
      <c r="AN21" s="4"/>
      <c r="AO21" s="4"/>
      <c r="AP21" s="4"/>
      <c r="AQ21" s="4"/>
      <c r="AR21" s="4"/>
      <c r="AS21" s="4"/>
      <c r="AT21" s="4"/>
      <c r="AU21" s="4"/>
      <c r="AV21" s="4"/>
      <c r="AW21" s="4"/>
      <c r="AX21" s="4"/>
      <c r="AY21" s="4"/>
      <c r="AZ21" s="4"/>
      <c r="BA21" s="31"/>
      <c r="BB21" s="31" t="s">
        <v>146</v>
      </c>
      <c r="BC21" s="31" t="s">
        <v>142</v>
      </c>
    </row>
    <row r="22" spans="1:55" s="33" customFormat="1" ht="276.75" customHeight="1" x14ac:dyDescent="0.25">
      <c r="A22" s="31" t="s">
        <v>227</v>
      </c>
      <c r="B22" s="38" t="s">
        <v>209</v>
      </c>
      <c r="C22" s="31" t="s">
        <v>210</v>
      </c>
      <c r="D22" s="44" t="s">
        <v>279</v>
      </c>
      <c r="E22" s="31" t="s">
        <v>286</v>
      </c>
      <c r="F22" s="38" t="s">
        <v>19</v>
      </c>
      <c r="G22" s="38" t="s">
        <v>19</v>
      </c>
      <c r="H22" s="44" t="s">
        <v>280</v>
      </c>
      <c r="I22" s="31" t="s">
        <v>211</v>
      </c>
      <c r="J22" s="31" t="s">
        <v>281</v>
      </c>
      <c r="K22" s="31" t="s">
        <v>282</v>
      </c>
      <c r="L22" s="44" t="s">
        <v>142</v>
      </c>
      <c r="M22" s="44" t="s">
        <v>142</v>
      </c>
      <c r="N22" s="44" t="s">
        <v>288</v>
      </c>
      <c r="O22" s="32">
        <v>2</v>
      </c>
      <c r="P22" s="17">
        <v>2</v>
      </c>
      <c r="Q22" s="16">
        <v>1</v>
      </c>
      <c r="R22" s="17">
        <v>1</v>
      </c>
      <c r="S22" s="16">
        <f t="shared" si="15"/>
        <v>2</v>
      </c>
      <c r="T22" s="17">
        <f t="shared" si="15"/>
        <v>2</v>
      </c>
      <c r="U22" s="16" t="str">
        <f t="shared" si="17"/>
        <v>Bajo</v>
      </c>
      <c r="V22" s="17" t="str">
        <f t="shared" si="17"/>
        <v>Bajo</v>
      </c>
      <c r="W22" s="16">
        <v>25</v>
      </c>
      <c r="X22" s="17">
        <v>60</v>
      </c>
      <c r="Y22" s="16">
        <f t="shared" si="19"/>
        <v>50</v>
      </c>
      <c r="Z22" s="17">
        <f t="shared" si="19"/>
        <v>120</v>
      </c>
      <c r="AA22" s="16" t="str">
        <f t="shared" si="21"/>
        <v>III</v>
      </c>
      <c r="AB22" s="17" t="str">
        <f t="shared" si="21"/>
        <v>III</v>
      </c>
      <c r="AC22" s="16" t="str">
        <f t="shared" si="23"/>
        <v>Mejorable</v>
      </c>
      <c r="AD22" s="17" t="str">
        <f t="shared" si="23"/>
        <v>Mejorable</v>
      </c>
      <c r="AE22" s="38">
        <v>25</v>
      </c>
      <c r="AF22" s="38">
        <v>1</v>
      </c>
      <c r="AG22" s="38" t="s">
        <v>215</v>
      </c>
      <c r="AH22" s="45" t="s">
        <v>142</v>
      </c>
      <c r="AI22" s="45" t="s">
        <v>142</v>
      </c>
      <c r="AJ22" s="44" t="s">
        <v>283</v>
      </c>
      <c r="AK22" s="45" t="s">
        <v>142</v>
      </c>
      <c r="AL22" s="44" t="s">
        <v>284</v>
      </c>
      <c r="AM22" s="52" t="s">
        <v>285</v>
      </c>
      <c r="AN22" s="4"/>
      <c r="AO22" s="4"/>
      <c r="AP22" s="4"/>
      <c r="AQ22" s="4"/>
      <c r="AR22" s="4"/>
      <c r="AS22" s="4"/>
      <c r="AT22" s="4"/>
      <c r="AU22" s="4"/>
      <c r="AV22" s="4"/>
      <c r="AW22" s="4"/>
      <c r="AX22" s="4"/>
      <c r="AY22" s="4"/>
      <c r="AZ22" s="4"/>
      <c r="BA22" s="31"/>
      <c r="BB22" s="31" t="s">
        <v>146</v>
      </c>
      <c r="BC22" s="31" t="s">
        <v>142</v>
      </c>
    </row>
    <row r="23" spans="1:55" ht="15" thickBot="1" x14ac:dyDescent="0.3">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row>
    <row r="24" spans="1:55" ht="18.75" customHeight="1" thickBot="1" x14ac:dyDescent="0.3">
      <c r="A24" s="67" t="s">
        <v>162</v>
      </c>
      <c r="B24" s="68"/>
      <c r="C24" s="40" t="s">
        <v>148</v>
      </c>
      <c r="D24" s="57" t="s">
        <v>311</v>
      </c>
      <c r="E24" s="58"/>
      <c r="F24" s="58"/>
      <c r="G24" s="58"/>
      <c r="H24" s="58"/>
      <c r="I24" s="58"/>
      <c r="J24" s="58"/>
      <c r="K24" s="58"/>
      <c r="L24" s="59"/>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row>
    <row r="25" spans="1:55" ht="18.75" customHeight="1" x14ac:dyDescent="0.25">
      <c r="A25" s="69" t="s">
        <v>277</v>
      </c>
      <c r="B25" s="69"/>
      <c r="C25" s="41">
        <v>2</v>
      </c>
      <c r="D25" s="60"/>
      <c r="E25" s="61"/>
      <c r="F25" s="61"/>
      <c r="G25" s="61"/>
      <c r="H25" s="61"/>
      <c r="I25" s="61"/>
      <c r="J25" s="61"/>
      <c r="K25" s="61"/>
      <c r="L25" s="62"/>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row>
    <row r="26" spans="1:55" ht="18.75" customHeight="1" thickBot="1" x14ac:dyDescent="0.3">
      <c r="A26" s="70" t="s">
        <v>153</v>
      </c>
      <c r="B26" s="70"/>
      <c r="C26" s="42">
        <v>23</v>
      </c>
      <c r="D26" s="60"/>
      <c r="E26" s="61"/>
      <c r="F26" s="61"/>
      <c r="G26" s="61"/>
      <c r="H26" s="61"/>
      <c r="I26" s="61"/>
      <c r="J26" s="61"/>
      <c r="K26" s="61"/>
      <c r="L26" s="62"/>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row>
    <row r="27" spans="1:55" ht="18.75" customHeight="1" thickBot="1" x14ac:dyDescent="0.3">
      <c r="A27" s="67" t="s">
        <v>163</v>
      </c>
      <c r="B27" s="68"/>
      <c r="C27" s="40">
        <f>SUM(C25:C26)</f>
        <v>25</v>
      </c>
      <c r="D27" s="60"/>
      <c r="E27" s="61"/>
      <c r="F27" s="61"/>
      <c r="G27" s="61"/>
      <c r="H27" s="61"/>
      <c r="I27" s="61"/>
      <c r="J27" s="61"/>
      <c r="K27" s="61"/>
      <c r="L27" s="62"/>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row>
    <row r="28" spans="1:55" ht="18.75" customHeight="1" x14ac:dyDescent="0.25">
      <c r="A28" s="71" t="s">
        <v>154</v>
      </c>
      <c r="B28" s="71"/>
      <c r="C28" s="43">
        <v>102</v>
      </c>
      <c r="D28" s="60"/>
      <c r="E28" s="61"/>
      <c r="F28" s="61"/>
      <c r="G28" s="61"/>
      <c r="H28" s="61"/>
      <c r="I28" s="61"/>
      <c r="J28" s="61"/>
      <c r="K28" s="61"/>
      <c r="L28" s="62"/>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row>
    <row r="29" spans="1:55" ht="18.75" customHeight="1" x14ac:dyDescent="0.25">
      <c r="A29" s="72" t="s">
        <v>149</v>
      </c>
      <c r="B29" s="72"/>
      <c r="C29" s="43">
        <v>1</v>
      </c>
      <c r="D29" s="60"/>
      <c r="E29" s="61"/>
      <c r="F29" s="61"/>
      <c r="G29" s="61"/>
      <c r="H29" s="61"/>
      <c r="I29" s="61"/>
      <c r="J29" s="61"/>
      <c r="K29" s="61"/>
      <c r="L29" s="62"/>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row>
    <row r="30" spans="1:55" s="39" customFormat="1" ht="18.75" customHeight="1" x14ac:dyDescent="0.25">
      <c r="A30" s="56" t="s">
        <v>150</v>
      </c>
      <c r="B30" s="56"/>
      <c r="C30" s="43">
        <v>1</v>
      </c>
      <c r="D30" s="60"/>
      <c r="E30" s="61"/>
      <c r="F30" s="61"/>
      <c r="G30" s="61"/>
      <c r="H30" s="61"/>
      <c r="I30" s="61"/>
      <c r="J30" s="61"/>
      <c r="K30" s="61"/>
      <c r="L30" s="62"/>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row>
    <row r="31" spans="1:55" ht="18.75" customHeight="1" thickBot="1" x14ac:dyDescent="0.3">
      <c r="A31" s="56" t="s">
        <v>312</v>
      </c>
      <c r="B31" s="56"/>
      <c r="C31" s="43">
        <v>1</v>
      </c>
      <c r="D31" s="60"/>
      <c r="E31" s="61"/>
      <c r="F31" s="61"/>
      <c r="G31" s="61"/>
      <c r="H31" s="61"/>
      <c r="I31" s="61"/>
      <c r="J31" s="61"/>
      <c r="K31" s="61"/>
      <c r="L31" s="62"/>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row>
    <row r="32" spans="1:55" ht="18.75" customHeight="1" thickBot="1" x14ac:dyDescent="0.3">
      <c r="A32" s="67" t="s">
        <v>164</v>
      </c>
      <c r="B32" s="68"/>
      <c r="C32" s="40">
        <f>SUM(C27:C31)</f>
        <v>130</v>
      </c>
      <c r="D32" s="63"/>
      <c r="E32" s="64"/>
      <c r="F32" s="64"/>
      <c r="G32" s="64"/>
      <c r="H32" s="64"/>
      <c r="I32" s="64"/>
      <c r="J32" s="64"/>
      <c r="K32" s="64"/>
      <c r="L32" s="65"/>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row>
  </sheetData>
  <sheetProtection algorithmName="SHA-512" hashValue="8SjTFQGVbuwtXprhj0w6e/GJzFWySMi1ZlavmJfYGR8l0azVqXiY5IDyxkR74o6aktpCczyviOUytYibMqkYaQ==" saltValue="Z5x0LcXQn2h+Z6DCcN64mA==" spinCount="100000" sheet="1" objects="1" scenarios="1" formatCells="0" formatColumns="0" formatRows="0" insertColumns="0" insertRows="0" insertHyperlinks="0" deleteColumns="0" deleteRows="0"/>
  <mergeCells count="35">
    <mergeCell ref="AP1:AZ1"/>
    <mergeCell ref="BA1:BC1"/>
    <mergeCell ref="BC2:BC3"/>
    <mergeCell ref="AK1:AL1"/>
    <mergeCell ref="AN2:AZ2"/>
    <mergeCell ref="BA2:BA3"/>
    <mergeCell ref="BB2:BB3"/>
    <mergeCell ref="A1:G1"/>
    <mergeCell ref="H1:AJ1"/>
    <mergeCell ref="F2:F3"/>
    <mergeCell ref="A2:A3"/>
    <mergeCell ref="C2:C3"/>
    <mergeCell ref="D2:D3"/>
    <mergeCell ref="E2:E3"/>
    <mergeCell ref="G2:G3"/>
    <mergeCell ref="B2:B3"/>
    <mergeCell ref="AI2:AM2"/>
    <mergeCell ref="O2:AD2"/>
    <mergeCell ref="AM1:AO1"/>
    <mergeCell ref="H2:J2"/>
    <mergeCell ref="K2:K3"/>
    <mergeCell ref="L2:N2"/>
    <mergeCell ref="AF2:AH2"/>
    <mergeCell ref="A23:BC23"/>
    <mergeCell ref="A30:B30"/>
    <mergeCell ref="D24:L32"/>
    <mergeCell ref="M24:BC32"/>
    <mergeCell ref="A24:B24"/>
    <mergeCell ref="A25:B25"/>
    <mergeCell ref="A26:B26"/>
    <mergeCell ref="A27:B27"/>
    <mergeCell ref="A28:B28"/>
    <mergeCell ref="A29:B29"/>
    <mergeCell ref="A31:B31"/>
    <mergeCell ref="A32:B32"/>
  </mergeCells>
  <dataValidations count="8">
    <dataValidation type="list" allowBlank="1" showInputMessage="1" showErrorMessage="1" sqref="Q4:R22">
      <formula1>exposicion</formula1>
    </dataValidation>
    <dataValidation type="list" allowBlank="1" showInputMessage="1" showErrorMessage="1" sqref="W4:X22">
      <formula1>consecuencia</formula1>
    </dataValidation>
    <dataValidation type="list" allowBlank="1" showInputMessage="1" showErrorMessage="1" sqref="O4:P22">
      <formula1>deficiencia</formula1>
    </dataValidation>
    <dataValidation type="list" allowBlank="1" showInputMessage="1" showErrorMessage="1" sqref="AN4:AZ22">
      <formula1>programado</formula1>
    </dataValidation>
    <dataValidation type="list" allowBlank="1" showInputMessage="1" showErrorMessage="1" sqref="F4:G22">
      <formula1>rUTINARIO</formula1>
    </dataValidation>
    <dataValidation type="list" allowBlank="1" showInputMessage="1" showErrorMessage="1" sqref="A4:A22">
      <formula1>Procesos</formula1>
    </dataValidation>
    <dataValidation type="list" allowBlank="1" showInputMessage="1" showErrorMessage="1" sqref="I4:I8 I10:I18 I20">
      <formula1>clasificacion</formula1>
    </dataValidation>
    <dataValidation type="list" allowBlank="1" showInputMessage="1" showErrorMessage="1" sqref="J4:J8 J10:J13 J15:J18">
      <formula1>factor</formula1>
    </dataValidation>
  </dataValidations>
  <pageMargins left="0.70866141732283472" right="0.70866141732283472" top="0.74803149606299213" bottom="0.74803149606299213" header="0.31496062992125984" footer="0.31496062992125984"/>
  <pageSetup scale="10" orientation="landscape" r:id="rId1"/>
  <rowBreaks count="1" manualBreakCount="1">
    <brk id="16"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topLeftCell="A19" workbookViewId="0">
      <selection activeCell="B33" sqref="B33"/>
    </sheetView>
  </sheetViews>
  <sheetFormatPr baseColWidth="10" defaultRowHeight="15" x14ac:dyDescent="0.25"/>
  <cols>
    <col min="1" max="1" width="2.85546875" customWidth="1"/>
    <col min="2" max="2" width="22.85546875" customWidth="1"/>
    <col min="3" max="3" width="11.7109375" bestFit="1" customWidth="1"/>
    <col min="4" max="4" width="11.7109375" customWidth="1"/>
    <col min="7" max="7" width="18.28515625" customWidth="1"/>
  </cols>
  <sheetData>
    <row r="1" spans="2:8" x14ac:dyDescent="0.25">
      <c r="B1" s="95" t="s">
        <v>124</v>
      </c>
      <c r="C1" s="95"/>
      <c r="D1" s="95"/>
      <c r="E1" s="95"/>
      <c r="F1" s="95"/>
      <c r="G1" s="95"/>
    </row>
    <row r="2" spans="2:8" x14ac:dyDescent="0.25">
      <c r="B2" s="95"/>
      <c r="C2" s="95"/>
      <c r="D2" s="95"/>
      <c r="E2" s="95"/>
      <c r="F2" s="95"/>
      <c r="G2" s="95"/>
    </row>
    <row r="3" spans="2:8" ht="18.75" thickBot="1" x14ac:dyDescent="0.3">
      <c r="B3" s="12"/>
      <c r="C3" s="12"/>
      <c r="D3" s="12"/>
      <c r="E3" s="12"/>
      <c r="F3" s="12"/>
      <c r="G3" s="12"/>
    </row>
    <row r="4" spans="2:8" x14ac:dyDescent="0.25">
      <c r="B4" s="96" t="s">
        <v>125</v>
      </c>
      <c r="C4" s="98" t="s">
        <v>126</v>
      </c>
      <c r="D4" s="98"/>
      <c r="E4" s="98"/>
      <c r="F4" s="98"/>
      <c r="G4" s="99"/>
      <c r="H4" s="102" t="s">
        <v>134</v>
      </c>
    </row>
    <row r="5" spans="2:8" x14ac:dyDescent="0.25">
      <c r="B5" s="97"/>
      <c r="C5" s="18" t="s">
        <v>127</v>
      </c>
      <c r="D5" s="18" t="s">
        <v>128</v>
      </c>
      <c r="E5" s="18" t="s">
        <v>131</v>
      </c>
      <c r="F5" s="100" t="s">
        <v>132</v>
      </c>
      <c r="G5" s="101"/>
      <c r="H5" s="103"/>
    </row>
    <row r="6" spans="2:8" x14ac:dyDescent="0.25">
      <c r="B6" s="13" t="s">
        <v>21</v>
      </c>
      <c r="C6" s="15">
        <f>SUMIF('Matriz de Peligros'!I:I,"Biológico",'Matriz de Peligros'!Y:Y)</f>
        <v>0</v>
      </c>
      <c r="D6" s="15">
        <f>C6-E6</f>
        <v>0</v>
      </c>
      <c r="E6" s="15">
        <f>SUMIF('Matriz de Peligros'!I:I,"Biológico",'Matriz de Peligros'!Z:Z)</f>
        <v>0</v>
      </c>
      <c r="F6" s="93" t="e">
        <f t="shared" ref="F6:F7" si="0">((C6-D6)/C6)*100</f>
        <v>#DIV/0!</v>
      </c>
      <c r="G6" s="94"/>
      <c r="H6" s="21">
        <f>C6*100/SUM(C6:C12)</f>
        <v>0</v>
      </c>
    </row>
    <row r="7" spans="2:8" x14ac:dyDescent="0.25">
      <c r="B7" s="13" t="s">
        <v>81</v>
      </c>
      <c r="C7" s="15">
        <f>SUMIF('Matriz de Peligros'!I:I,"Biomecánico",'Matriz de Peligros'!Y:Y)</f>
        <v>2250</v>
      </c>
      <c r="D7" s="15">
        <f t="shared" ref="D7:D12" si="1">C7-E7</f>
        <v>0</v>
      </c>
      <c r="E7" s="15">
        <f>SUMIF('Matriz de Peligros'!I:I,"Biomecánico",'Matriz de Peligros'!Z:Z)</f>
        <v>2250</v>
      </c>
      <c r="F7" s="93">
        <f t="shared" si="0"/>
        <v>100</v>
      </c>
      <c r="G7" s="94"/>
      <c r="H7" s="21">
        <f>C7*100/SUM(C6:C12)</f>
        <v>37.783375314861459</v>
      </c>
    </row>
    <row r="8" spans="2:8" x14ac:dyDescent="0.25">
      <c r="B8" s="13" t="s">
        <v>22</v>
      </c>
      <c r="C8" s="15">
        <f>SUMIF('Matriz de Peligros'!I:I,"De Seguridad",'Matriz de Peligros'!Y:Y)</f>
        <v>600</v>
      </c>
      <c r="D8" s="15">
        <f t="shared" si="1"/>
        <v>0</v>
      </c>
      <c r="E8" s="15">
        <f>SUMIF('Matriz de Peligros'!I:I,"De Seguridad",'Matriz de Peligros'!Z:Z)</f>
        <v>600</v>
      </c>
      <c r="F8" s="93">
        <f>((C8-D8)/C8)*100</f>
        <v>100</v>
      </c>
      <c r="G8" s="94"/>
      <c r="H8" s="21">
        <f>C8*100/SUM(C6:C12)</f>
        <v>10.075566750629722</v>
      </c>
    </row>
    <row r="9" spans="2:8" x14ac:dyDescent="0.25">
      <c r="B9" s="14" t="s">
        <v>69</v>
      </c>
      <c r="C9" s="15">
        <f>SUMIF('Matriz de Peligros'!I:I,"Físico",'Matriz de Peligros'!Y:Y)</f>
        <v>0</v>
      </c>
      <c r="D9" s="15">
        <f t="shared" si="1"/>
        <v>0</v>
      </c>
      <c r="E9" s="15">
        <f>SUMIF('Matriz de Peligros'!I:I,"Físico",'Matriz de Peligros'!Z:Z)</f>
        <v>0</v>
      </c>
      <c r="F9" s="93" t="e">
        <f t="shared" ref="F9:F12" si="2">((C9-D9)/C9)*100</f>
        <v>#DIV/0!</v>
      </c>
      <c r="G9" s="94"/>
      <c r="H9" s="21">
        <f>C9*100/SUM(C6:C12)</f>
        <v>0</v>
      </c>
    </row>
    <row r="10" spans="2:8" x14ac:dyDescent="0.25">
      <c r="B10" s="13" t="s">
        <v>54</v>
      </c>
      <c r="C10" s="15">
        <f>SUMIF('Matriz de Peligros'!I:I,"Locativo",'Matriz de Peligros'!Y:Y)</f>
        <v>100</v>
      </c>
      <c r="D10" s="15">
        <f t="shared" si="1"/>
        <v>0</v>
      </c>
      <c r="E10" s="15">
        <f>SUMIF('Matriz de Peligros'!I:I,"Locativo",'Matriz de Peligros'!Z:Z)</f>
        <v>100</v>
      </c>
      <c r="F10" s="93">
        <f t="shared" si="2"/>
        <v>100</v>
      </c>
      <c r="G10" s="94"/>
      <c r="H10" s="21">
        <f>C10*100/SUM(C6:C12)</f>
        <v>1.6792611251049538</v>
      </c>
    </row>
    <row r="11" spans="2:8" x14ac:dyDescent="0.25">
      <c r="B11" s="13" t="s">
        <v>129</v>
      </c>
      <c r="C11" s="15">
        <f>SUMIF('Matriz de Peligros'!I:I,"Psicolaboral",'Matriz de Peligros'!Y:Y)</f>
        <v>2880</v>
      </c>
      <c r="D11" s="15">
        <f t="shared" si="1"/>
        <v>0</v>
      </c>
      <c r="E11" s="15">
        <f>SUMIF('Matriz de Peligros'!I:I,"Psicolaboral",'Matriz de Peligros'!Z:Z)</f>
        <v>2880</v>
      </c>
      <c r="F11" s="93">
        <f t="shared" si="2"/>
        <v>100</v>
      </c>
      <c r="G11" s="94"/>
      <c r="H11" s="21">
        <f>C11*100/SUM(C6:C12)</f>
        <v>48.362720403022671</v>
      </c>
    </row>
    <row r="12" spans="2:8" ht="15.75" thickBot="1" x14ac:dyDescent="0.3">
      <c r="B12" s="19" t="s">
        <v>70</v>
      </c>
      <c r="C12" s="20">
        <f>SUMIF('Matriz de Peligros'!I:I,"Químico",'Matriz de Peligros'!Y:Y)</f>
        <v>125</v>
      </c>
      <c r="D12" s="20">
        <f t="shared" si="1"/>
        <v>0</v>
      </c>
      <c r="E12" s="20">
        <f>SUMIF('Matriz de Peligros'!I:I,"Químico",'Matriz de Peligros'!Z:Z)</f>
        <v>125</v>
      </c>
      <c r="F12" s="91">
        <f t="shared" si="2"/>
        <v>100</v>
      </c>
      <c r="G12" s="92"/>
      <c r="H12" s="22">
        <f>C12*100/SUM(C6:C12)</f>
        <v>2.0990764063811924</v>
      </c>
    </row>
  </sheetData>
  <mergeCells count="12">
    <mergeCell ref="H4:H5"/>
    <mergeCell ref="F8:G8"/>
    <mergeCell ref="F9:G9"/>
    <mergeCell ref="F10:G10"/>
    <mergeCell ref="F11:G11"/>
    <mergeCell ref="F12:G12"/>
    <mergeCell ref="F7:G7"/>
    <mergeCell ref="B1:G2"/>
    <mergeCell ref="B4:B5"/>
    <mergeCell ref="C4:G4"/>
    <mergeCell ref="F5:G5"/>
    <mergeCell ref="F6:G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2"/>
  <sheetViews>
    <sheetView topLeftCell="A75" workbookViewId="0">
      <selection activeCell="A83" sqref="A83"/>
    </sheetView>
  </sheetViews>
  <sheetFormatPr baseColWidth="10" defaultColWidth="11.5703125" defaultRowHeight="14.25" x14ac:dyDescent="0.25"/>
  <cols>
    <col min="1" max="1" width="36.7109375" style="3" customWidth="1"/>
    <col min="2" max="16384" width="11.5703125" style="3"/>
  </cols>
  <sheetData>
    <row r="1" spans="1:1" ht="15" x14ac:dyDescent="0.25">
      <c r="A1" s="2" t="s">
        <v>3</v>
      </c>
    </row>
    <row r="2" spans="1:1" x14ac:dyDescent="0.25">
      <c r="A2" s="4" t="s">
        <v>18</v>
      </c>
    </row>
    <row r="3" spans="1:1" x14ac:dyDescent="0.25">
      <c r="A3" s="4" t="s">
        <v>19</v>
      </c>
    </row>
    <row r="5" spans="1:1" ht="15" x14ac:dyDescent="0.25">
      <c r="A5" s="5" t="s">
        <v>20</v>
      </c>
    </row>
    <row r="6" spans="1:1" x14ac:dyDescent="0.2">
      <c r="A6" s="6" t="s">
        <v>21</v>
      </c>
    </row>
    <row r="7" spans="1:1" x14ac:dyDescent="0.2">
      <c r="A7" s="6" t="s">
        <v>81</v>
      </c>
    </row>
    <row r="8" spans="1:1" x14ac:dyDescent="0.2">
      <c r="A8" s="6" t="s">
        <v>22</v>
      </c>
    </row>
    <row r="9" spans="1:1" x14ac:dyDescent="0.2">
      <c r="A9" s="6" t="s">
        <v>69</v>
      </c>
    </row>
    <row r="10" spans="1:1" x14ac:dyDescent="0.2">
      <c r="A10" s="6" t="s">
        <v>54</v>
      </c>
    </row>
    <row r="11" spans="1:1" x14ac:dyDescent="0.2">
      <c r="A11" s="6" t="s">
        <v>129</v>
      </c>
    </row>
    <row r="12" spans="1:1" x14ac:dyDescent="0.2">
      <c r="A12" s="6" t="s">
        <v>70</v>
      </c>
    </row>
    <row r="15" spans="1:1" ht="15" x14ac:dyDescent="0.25">
      <c r="A15" s="5" t="s">
        <v>23</v>
      </c>
    </row>
    <row r="16" spans="1:1" ht="15" x14ac:dyDescent="0.25">
      <c r="A16" s="5" t="s">
        <v>66</v>
      </c>
    </row>
    <row r="17" spans="1:1" x14ac:dyDescent="0.2">
      <c r="A17" s="23" t="s">
        <v>135</v>
      </c>
    </row>
    <row r="18" spans="1:1" x14ac:dyDescent="0.2">
      <c r="A18" s="6" t="s">
        <v>39</v>
      </c>
    </row>
    <row r="19" spans="1:1" x14ac:dyDescent="0.2">
      <c r="A19" s="6" t="s">
        <v>133</v>
      </c>
    </row>
    <row r="20" spans="1:1" x14ac:dyDescent="0.2">
      <c r="A20" s="6" t="s">
        <v>38</v>
      </c>
    </row>
    <row r="21" spans="1:1" x14ac:dyDescent="0.2">
      <c r="A21" s="6" t="s">
        <v>37</v>
      </c>
    </row>
    <row r="22" spans="1:1" x14ac:dyDescent="0.2">
      <c r="A22" s="6" t="s">
        <v>40</v>
      </c>
    </row>
    <row r="23" spans="1:1" x14ac:dyDescent="0.2">
      <c r="A23" s="6"/>
    </row>
    <row r="24" spans="1:1" ht="15" x14ac:dyDescent="0.25">
      <c r="A24" s="5" t="s">
        <v>82</v>
      </c>
    </row>
    <row r="25" spans="1:1" x14ac:dyDescent="0.2">
      <c r="A25" s="6" t="s">
        <v>46</v>
      </c>
    </row>
    <row r="26" spans="1:1" x14ac:dyDescent="0.2">
      <c r="A26" s="6" t="s">
        <v>45</v>
      </c>
    </row>
    <row r="27" spans="1:1" x14ac:dyDescent="0.2">
      <c r="A27" s="6" t="s">
        <v>47</v>
      </c>
    </row>
    <row r="28" spans="1:1" x14ac:dyDescent="0.2">
      <c r="A28" s="6" t="s">
        <v>48</v>
      </c>
    </row>
    <row r="29" spans="1:1" x14ac:dyDescent="0.2">
      <c r="A29" s="6"/>
    </row>
    <row r="30" spans="1:1" ht="15" x14ac:dyDescent="0.25">
      <c r="A30" s="5" t="s">
        <v>71</v>
      </c>
    </row>
    <row r="31" spans="1:1" x14ac:dyDescent="0.2">
      <c r="A31" s="6" t="s">
        <v>74</v>
      </c>
    </row>
    <row r="32" spans="1:1" x14ac:dyDescent="0.2">
      <c r="A32" s="6" t="s">
        <v>73</v>
      </c>
    </row>
    <row r="33" spans="1:1" x14ac:dyDescent="0.2">
      <c r="A33" s="6" t="s">
        <v>79</v>
      </c>
    </row>
    <row r="34" spans="1:1" x14ac:dyDescent="0.2">
      <c r="A34" s="6" t="s">
        <v>77</v>
      </c>
    </row>
    <row r="35" spans="1:1" x14ac:dyDescent="0.2">
      <c r="A35" s="6" t="s">
        <v>55</v>
      </c>
    </row>
    <row r="36" spans="1:1" x14ac:dyDescent="0.2">
      <c r="A36" s="6" t="s">
        <v>72</v>
      </c>
    </row>
    <row r="37" spans="1:1" x14ac:dyDescent="0.2">
      <c r="A37" s="6" t="s">
        <v>138</v>
      </c>
    </row>
    <row r="38" spans="1:1" x14ac:dyDescent="0.2">
      <c r="A38" s="6" t="s">
        <v>75</v>
      </c>
    </row>
    <row r="39" spans="1:1" x14ac:dyDescent="0.2">
      <c r="A39" s="6" t="s">
        <v>80</v>
      </c>
    </row>
    <row r="40" spans="1:1" x14ac:dyDescent="0.2">
      <c r="A40" s="6"/>
    </row>
    <row r="41" spans="1:1" ht="15" x14ac:dyDescent="0.25">
      <c r="A41" s="7" t="s">
        <v>68</v>
      </c>
    </row>
    <row r="42" spans="1:1" x14ac:dyDescent="0.2">
      <c r="A42" s="6" t="s">
        <v>29</v>
      </c>
    </row>
    <row r="43" spans="1:1" x14ac:dyDescent="0.2">
      <c r="A43" s="6" t="s">
        <v>30</v>
      </c>
    </row>
    <row r="44" spans="1:1" x14ac:dyDescent="0.2">
      <c r="A44" s="6" t="s">
        <v>27</v>
      </c>
    </row>
    <row r="45" spans="1:1" x14ac:dyDescent="0.2">
      <c r="A45" s="6" t="s">
        <v>26</v>
      </c>
    </row>
    <row r="46" spans="1:1" x14ac:dyDescent="0.2">
      <c r="A46" s="6" t="s">
        <v>24</v>
      </c>
    </row>
    <row r="47" spans="1:1" x14ac:dyDescent="0.2">
      <c r="A47" s="6" t="s">
        <v>28</v>
      </c>
    </row>
    <row r="48" spans="1:1" x14ac:dyDescent="0.2">
      <c r="A48" s="6" t="s">
        <v>25</v>
      </c>
    </row>
    <row r="49" spans="1:1" x14ac:dyDescent="0.2">
      <c r="A49" s="6"/>
    </row>
    <row r="50" spans="1:1" ht="15" x14ac:dyDescent="0.25">
      <c r="A50" s="5" t="s">
        <v>67</v>
      </c>
    </row>
    <row r="51" spans="1:1" x14ac:dyDescent="0.2">
      <c r="A51" s="6" t="s">
        <v>64</v>
      </c>
    </row>
    <row r="52" spans="1:1" x14ac:dyDescent="0.2">
      <c r="A52" s="6" t="s">
        <v>137</v>
      </c>
    </row>
    <row r="53" spans="1:1" x14ac:dyDescent="0.2">
      <c r="A53" s="6" t="s">
        <v>60</v>
      </c>
    </row>
    <row r="54" spans="1:1" x14ac:dyDescent="0.2">
      <c r="A54" s="6" t="s">
        <v>59</v>
      </c>
    </row>
    <row r="55" spans="1:1" x14ac:dyDescent="0.2">
      <c r="A55" s="6" t="s">
        <v>58</v>
      </c>
    </row>
    <row r="56" spans="1:1" x14ac:dyDescent="0.2">
      <c r="A56" s="6" t="s">
        <v>136</v>
      </c>
    </row>
    <row r="57" spans="1:1" x14ac:dyDescent="0.2">
      <c r="A57" s="6" t="s">
        <v>56</v>
      </c>
    </row>
    <row r="58" spans="1:1" x14ac:dyDescent="0.2">
      <c r="A58" s="6" t="s">
        <v>61</v>
      </c>
    </row>
    <row r="59" spans="1:1" x14ac:dyDescent="0.2">
      <c r="A59" s="6" t="s">
        <v>62</v>
      </c>
    </row>
    <row r="60" spans="1:1" x14ac:dyDescent="0.2">
      <c r="A60" s="6" t="s">
        <v>78</v>
      </c>
    </row>
    <row r="61" spans="1:1" x14ac:dyDescent="0.2">
      <c r="A61" s="6" t="s">
        <v>76</v>
      </c>
    </row>
    <row r="62" spans="1:1" x14ac:dyDescent="0.2">
      <c r="A62" s="6" t="s">
        <v>63</v>
      </c>
    </row>
    <row r="63" spans="1:1" x14ac:dyDescent="0.2">
      <c r="A63" s="6" t="s">
        <v>57</v>
      </c>
    </row>
    <row r="64" spans="1:1" x14ac:dyDescent="0.2">
      <c r="A64" s="6"/>
    </row>
    <row r="65" spans="1:1" ht="15" x14ac:dyDescent="0.25">
      <c r="A65" s="5" t="s">
        <v>130</v>
      </c>
    </row>
    <row r="66" spans="1:1" x14ac:dyDescent="0.2">
      <c r="A66" s="6" t="s">
        <v>43</v>
      </c>
    </row>
    <row r="67" spans="1:1" x14ac:dyDescent="0.2">
      <c r="A67" s="6" t="s">
        <v>41</v>
      </c>
    </row>
    <row r="68" spans="1:1" x14ac:dyDescent="0.2">
      <c r="A68" s="6" t="s">
        <v>42</v>
      </c>
    </row>
    <row r="69" spans="1:1" x14ac:dyDescent="0.2">
      <c r="A69" s="6" t="s">
        <v>44</v>
      </c>
    </row>
    <row r="70" spans="1:1" x14ac:dyDescent="0.2">
      <c r="A70" s="6"/>
    </row>
    <row r="71" spans="1:1" ht="15" x14ac:dyDescent="0.25">
      <c r="A71" s="5" t="s">
        <v>65</v>
      </c>
    </row>
    <row r="72" spans="1:1" x14ac:dyDescent="0.2">
      <c r="A72" s="6" t="s">
        <v>33</v>
      </c>
    </row>
    <row r="73" spans="1:1" x14ac:dyDescent="0.2">
      <c r="A73" s="6" t="s">
        <v>31</v>
      </c>
    </row>
    <row r="74" spans="1:1" x14ac:dyDescent="0.2">
      <c r="A74" s="6" t="s">
        <v>34</v>
      </c>
    </row>
    <row r="75" spans="1:1" x14ac:dyDescent="0.2">
      <c r="A75" s="6" t="s">
        <v>35</v>
      </c>
    </row>
    <row r="76" spans="1:1" x14ac:dyDescent="0.2">
      <c r="A76" s="6" t="s">
        <v>36</v>
      </c>
    </row>
    <row r="77" spans="1:1" x14ac:dyDescent="0.2">
      <c r="A77" s="6" t="s">
        <v>32</v>
      </c>
    </row>
    <row r="78" spans="1:1" x14ac:dyDescent="0.2">
      <c r="A78" s="8"/>
    </row>
    <row r="80" spans="1:1" ht="15" x14ac:dyDescent="0.25">
      <c r="A80" s="2" t="s">
        <v>50</v>
      </c>
    </row>
    <row r="81" spans="1:1" x14ac:dyDescent="0.25">
      <c r="A81" s="4">
        <v>1</v>
      </c>
    </row>
    <row r="82" spans="1:1" x14ac:dyDescent="0.25">
      <c r="A82" s="4">
        <v>2</v>
      </c>
    </row>
    <row r="83" spans="1:1" x14ac:dyDescent="0.25">
      <c r="A83" s="4">
        <v>6</v>
      </c>
    </row>
    <row r="84" spans="1:1" x14ac:dyDescent="0.25">
      <c r="A84" s="4">
        <v>10</v>
      </c>
    </row>
    <row r="85" spans="1:1" x14ac:dyDescent="0.25">
      <c r="A85" s="4"/>
    </row>
    <row r="86" spans="1:1" x14ac:dyDescent="0.25">
      <c r="A86" s="4"/>
    </row>
    <row r="87" spans="1:1" x14ac:dyDescent="0.25">
      <c r="A87" s="4"/>
    </row>
    <row r="88" spans="1:1" x14ac:dyDescent="0.25">
      <c r="A88" s="4"/>
    </row>
    <row r="91" spans="1:1" ht="15" x14ac:dyDescent="0.25">
      <c r="A91" s="2" t="s">
        <v>51</v>
      </c>
    </row>
    <row r="92" spans="1:1" x14ac:dyDescent="0.25">
      <c r="A92" s="4">
        <v>1</v>
      </c>
    </row>
    <row r="93" spans="1:1" x14ac:dyDescent="0.25">
      <c r="A93" s="4">
        <v>2</v>
      </c>
    </row>
    <row r="94" spans="1:1" x14ac:dyDescent="0.25">
      <c r="A94" s="4">
        <v>3</v>
      </c>
    </row>
    <row r="95" spans="1:1" x14ac:dyDescent="0.25">
      <c r="A95" s="4">
        <v>4</v>
      </c>
    </row>
    <row r="98" spans="1:1" ht="15" x14ac:dyDescent="0.25">
      <c r="A98" s="2" t="s">
        <v>52</v>
      </c>
    </row>
    <row r="99" spans="1:1" x14ac:dyDescent="0.25">
      <c r="A99" s="4">
        <v>10</v>
      </c>
    </row>
    <row r="100" spans="1:1" x14ac:dyDescent="0.25">
      <c r="A100" s="4">
        <v>25</v>
      </c>
    </row>
    <row r="101" spans="1:1" x14ac:dyDescent="0.25">
      <c r="A101" s="4">
        <v>60</v>
      </c>
    </row>
    <row r="102" spans="1:1" x14ac:dyDescent="0.25">
      <c r="A102" s="4">
        <v>100</v>
      </c>
    </row>
    <row r="105" spans="1:1" ht="15" x14ac:dyDescent="0.25">
      <c r="A105" s="2" t="s">
        <v>53</v>
      </c>
    </row>
    <row r="106" spans="1:1" x14ac:dyDescent="0.25">
      <c r="A106" s="4" t="s">
        <v>147</v>
      </c>
    </row>
    <row r="107" spans="1:1" x14ac:dyDescent="0.25">
      <c r="A107" s="4"/>
    </row>
    <row r="108" spans="1:1" x14ac:dyDescent="0.25">
      <c r="A108" s="4"/>
    </row>
    <row r="109" spans="1:1" x14ac:dyDescent="0.25">
      <c r="A109" s="4"/>
    </row>
    <row r="110" spans="1:1" x14ac:dyDescent="0.25">
      <c r="A110" s="4"/>
    </row>
    <row r="112" spans="1:1" ht="15" x14ac:dyDescent="0.25">
      <c r="A112" s="2" t="s">
        <v>106</v>
      </c>
    </row>
    <row r="113" spans="1:1" x14ac:dyDescent="0.25">
      <c r="A113" s="4" t="s">
        <v>113</v>
      </c>
    </row>
    <row r="114" spans="1:1" x14ac:dyDescent="0.25">
      <c r="A114" s="4" t="s">
        <v>114</v>
      </c>
    </row>
    <row r="115" spans="1:1" x14ac:dyDescent="0.25">
      <c r="A115" s="4" t="s">
        <v>115</v>
      </c>
    </row>
    <row r="116" spans="1:1" x14ac:dyDescent="0.25">
      <c r="A116" s="4" t="s">
        <v>116</v>
      </c>
    </row>
    <row r="117" spans="1:1" x14ac:dyDescent="0.25">
      <c r="A117" s="4" t="s">
        <v>117</v>
      </c>
    </row>
    <row r="118" spans="1:1" x14ac:dyDescent="0.25">
      <c r="A118" s="4" t="s">
        <v>118</v>
      </c>
    </row>
    <row r="119" spans="1:1" x14ac:dyDescent="0.25">
      <c r="A119" s="4" t="s">
        <v>119</v>
      </c>
    </row>
    <row r="120" spans="1:1" x14ac:dyDescent="0.25">
      <c r="A120" s="4" t="s">
        <v>120</v>
      </c>
    </row>
    <row r="121" spans="1:1" x14ac:dyDescent="0.25">
      <c r="A121" s="4" t="s">
        <v>121</v>
      </c>
    </row>
    <row r="122" spans="1:1" x14ac:dyDescent="0.25">
      <c r="A122" s="4" t="s">
        <v>122</v>
      </c>
    </row>
  </sheetData>
  <sortState ref="A17:A21">
    <sortCondition ref="A17"/>
  </sortState>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8" workbookViewId="0">
      <selection activeCell="J79" sqref="J79"/>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Matriz de Peligros</vt:lpstr>
      <vt:lpstr>Indicador</vt:lpstr>
      <vt:lpstr>Barra</vt:lpstr>
      <vt:lpstr>Valoracion</vt:lpstr>
      <vt:lpstr>clasificacion</vt:lpstr>
      <vt:lpstr>consecuencia</vt:lpstr>
      <vt:lpstr>deficiencia</vt:lpstr>
      <vt:lpstr>exposicion</vt:lpstr>
      <vt:lpstr>factor</vt:lpstr>
      <vt:lpstr>Procesos</vt:lpstr>
      <vt:lpstr>programado</vt:lpstr>
      <vt:lpstr>rUTINARIO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FAMILIAR</dc:creator>
  <cp:lastModifiedBy>Dayana Florez Balvin</cp:lastModifiedBy>
  <cp:lastPrinted>2019-05-21T14:52:38Z</cp:lastPrinted>
  <dcterms:created xsi:type="dcterms:W3CDTF">2016-02-27T10:36:17Z</dcterms:created>
  <dcterms:modified xsi:type="dcterms:W3CDTF">2019-06-17T19:34:33Z</dcterms:modified>
</cp:coreProperties>
</file>